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603" activeTab="0"/>
  </bookViews>
  <sheets>
    <sheet name="Нормы с 1,5-3 лет" sheetId="1" r:id="rId1"/>
    <sheet name="1,5-3 лет" sheetId="2" r:id="rId2"/>
    <sheet name="Нормы 3-7 лет" sheetId="3" r:id="rId3"/>
    <sheet name="Дети 3-7 лет" sheetId="4" r:id="rId4"/>
    <sheet name="Лист1" sheetId="5" r:id="rId5"/>
  </sheets>
  <definedNames>
    <definedName name="_xlnm.Print_Area" localSheetId="1">'1,5-3 лет'!$B$1:$I$347</definedName>
    <definedName name="_xlnm.Print_Area" localSheetId="3">'Дети 3-7 лет'!$B$1:$J$355</definedName>
    <definedName name="_xlnm.Print_Area" localSheetId="2">'Нормы 3-7 лет'!$A$1:$AF$301</definedName>
    <definedName name="_xlnm.Print_Area" localSheetId="0">'Нормы с 1,5-3 лет'!$A$1:$AD$302</definedName>
  </definedNames>
  <calcPr fullCalcOnLoad="1"/>
</workbook>
</file>

<file path=xl/sharedStrings.xml><?xml version="1.0" encoding="utf-8"?>
<sst xmlns="http://schemas.openxmlformats.org/spreadsheetml/2006/main" count="2426" uniqueCount="267">
  <si>
    <t>День 1</t>
  </si>
  <si>
    <t>Б</t>
  </si>
  <si>
    <t>Ж</t>
  </si>
  <si>
    <t>У</t>
  </si>
  <si>
    <t>Эн/ц</t>
  </si>
  <si>
    <t>С</t>
  </si>
  <si>
    <t xml:space="preserve">Завтрак </t>
  </si>
  <si>
    <t xml:space="preserve">Итого </t>
  </si>
  <si>
    <t>Чай с сахаром</t>
  </si>
  <si>
    <t xml:space="preserve">Обед </t>
  </si>
  <si>
    <t>Чай с лимоном</t>
  </si>
  <si>
    <t>Итого за день</t>
  </si>
  <si>
    <t xml:space="preserve">Суточная потребность </t>
  </si>
  <si>
    <t>Процент удовлетворения суточной потребности</t>
  </si>
  <si>
    <t>День 2</t>
  </si>
  <si>
    <t>День 3</t>
  </si>
  <si>
    <t>День 4</t>
  </si>
  <si>
    <t>Какао с молоком</t>
  </si>
  <si>
    <t>День 5</t>
  </si>
  <si>
    <t>День 6</t>
  </si>
  <si>
    <t>День 7</t>
  </si>
  <si>
    <t>День 8</t>
  </si>
  <si>
    <t>Суп молочный с макаронными изделиями</t>
  </si>
  <si>
    <t>День 9</t>
  </si>
  <si>
    <t>День 10</t>
  </si>
  <si>
    <t>Наименование блюда</t>
  </si>
  <si>
    <t>Пищевые вещества (г)</t>
  </si>
  <si>
    <t>200</t>
  </si>
  <si>
    <t>100</t>
  </si>
  <si>
    <t>150</t>
  </si>
  <si>
    <t>Полдник</t>
  </si>
  <si>
    <t>Итого</t>
  </si>
  <si>
    <t>№ ТК</t>
  </si>
  <si>
    <t>Обед</t>
  </si>
  <si>
    <t xml:space="preserve">Кисель </t>
  </si>
  <si>
    <t xml:space="preserve">Суп картофельный с мясными фрикадельками </t>
  </si>
  <si>
    <t>ГП</t>
  </si>
  <si>
    <t>Капуста тушеная</t>
  </si>
  <si>
    <t>Ватрушка с творогом из дрожжевого теста</t>
  </si>
  <si>
    <t>Итого за 10 дней</t>
  </si>
  <si>
    <t>Итого за 1 дней</t>
  </si>
  <si>
    <t>60</t>
  </si>
  <si>
    <t>Омлет натуральный с маслом</t>
  </si>
  <si>
    <t>Бутерброд  с маслом</t>
  </si>
  <si>
    <t>Бутерброд  с маслом и сыром</t>
  </si>
  <si>
    <t>Рассольник ленинградский, с мясом и со сметаной</t>
  </si>
  <si>
    <t>Чай с молоком</t>
  </si>
  <si>
    <t>Сельдь с луком репчатым</t>
  </si>
  <si>
    <t xml:space="preserve">Котлеты,биточки, шницели из  говядины </t>
  </si>
  <si>
    <t>Суп молочный с крупой</t>
  </si>
  <si>
    <t>Компот из свежих фруктов</t>
  </si>
  <si>
    <t>Компот из сухофруктов</t>
  </si>
  <si>
    <t xml:space="preserve">Котлеты, биточки, шницели рыбные </t>
  </si>
  <si>
    <t>Кондитерские изделия</t>
  </si>
  <si>
    <t>Сахар</t>
  </si>
  <si>
    <t>Масло растительное</t>
  </si>
  <si>
    <t>Сметана</t>
  </si>
  <si>
    <t>Сыр</t>
  </si>
  <si>
    <t>Соль</t>
  </si>
  <si>
    <t>Чай</t>
  </si>
  <si>
    <t>8</t>
  </si>
  <si>
    <t>Норма продуктов питания согласно санитарным нормам и правилам</t>
  </si>
  <si>
    <t>Среднеее значение за 10 дней</t>
  </si>
  <si>
    <t>Энергетическая ценность (ккал)</t>
  </si>
  <si>
    <t>2 завтрак</t>
  </si>
  <si>
    <t>Крупы (злаки) бобовые</t>
  </si>
  <si>
    <t>Кофейный напитк</t>
  </si>
  <si>
    <t>3</t>
  </si>
  <si>
    <t>9</t>
  </si>
  <si>
    <t>Хлеб пшеничный или хлеб зерновой</t>
  </si>
  <si>
    <t>Хлеб ржаной (ржано пшеничный)</t>
  </si>
  <si>
    <t>Мука пшеничная хлебопекарная</t>
  </si>
  <si>
    <t>Мука картофельная  (крахмал)</t>
  </si>
  <si>
    <t>Макаронные изделия группы А</t>
  </si>
  <si>
    <t>Соки фруктовые (овощные)</t>
  </si>
  <si>
    <t>Фрукты (плоды) сухие</t>
  </si>
  <si>
    <t>Масло коровье сладкосливочное</t>
  </si>
  <si>
    <t>Яйцо куриное диетическое</t>
  </si>
  <si>
    <t>Какао-порошок</t>
  </si>
  <si>
    <t>Дрожжи хлебопекарные</t>
  </si>
  <si>
    <t xml:space="preserve">Молоко,  кисломолочные продукты </t>
  </si>
  <si>
    <t>Пирожок печеный из дрожжевого теста с изюмом</t>
  </si>
  <si>
    <t xml:space="preserve">Капуста, тушеная с мясом </t>
  </si>
  <si>
    <t>Салат из зеленого горошка (кукурузы) с луком репчатым</t>
  </si>
  <si>
    <t xml:space="preserve">Творог, творожные изделия  </t>
  </si>
  <si>
    <t>Хлеб ржаной (ржано-пшеничный)</t>
  </si>
  <si>
    <t>Норма соли пищевой поваренной на весь день</t>
  </si>
  <si>
    <t>70</t>
  </si>
  <si>
    <t>50</t>
  </si>
  <si>
    <t>180/12</t>
  </si>
  <si>
    <t>180/12/5</t>
  </si>
  <si>
    <t>Средние показатели содержания пищевых веществ, энергетической ценности и микронутриентов рациона питания детей 3-7 лет</t>
  </si>
  <si>
    <t>Компот из  свежих фруктов</t>
  </si>
  <si>
    <t>Процент удовлетворения норм питания</t>
  </si>
  <si>
    <t>200/10</t>
  </si>
  <si>
    <t>172/28</t>
  </si>
  <si>
    <t>150/9</t>
  </si>
  <si>
    <t>Соус красный основной</t>
  </si>
  <si>
    <t>При поступлении на предприятие других видов фруктов-можно производить их замену.</t>
  </si>
  <si>
    <t xml:space="preserve">Примечание: ГП - готовый продукт.   </t>
  </si>
  <si>
    <t>Кофейный напиток с молоком</t>
  </si>
  <si>
    <t>Расчет продуктов питания ( в г раммах) на одну порцию, на одного ребенка</t>
  </si>
  <si>
    <t>Расчет продуктов питания (в граммах), на одну порцию, на одного ребенка</t>
  </si>
  <si>
    <t>Икра кабачковая (промышленного производства)</t>
  </si>
  <si>
    <t>Икра свекольная</t>
  </si>
  <si>
    <t>Соус сметанный</t>
  </si>
  <si>
    <t>Процент отклонения от  рекомендуемых норм питания</t>
  </si>
  <si>
    <t>180</t>
  </si>
  <si>
    <t>Капуста, тушеная с мясом</t>
  </si>
  <si>
    <t>Запеканка овощная</t>
  </si>
  <si>
    <t>Прием пищи</t>
  </si>
  <si>
    <t>Выход блюда</t>
  </si>
  <si>
    <t>Итого за первый день</t>
  </si>
  <si>
    <t>Итого за второй день</t>
  </si>
  <si>
    <t>Итого за третий день</t>
  </si>
  <si>
    <t>Итого за четвертый день</t>
  </si>
  <si>
    <t>Итого за пятый день</t>
  </si>
  <si>
    <t>Итого за седьмой день</t>
  </si>
  <si>
    <t>Итого за шестой день</t>
  </si>
  <si>
    <t>Итого за восьмой день</t>
  </si>
  <si>
    <t>Итого за девятый день</t>
  </si>
  <si>
    <t>Итого за десятый день</t>
  </si>
  <si>
    <t>№ рецептуры</t>
  </si>
  <si>
    <t>Витамин С, мг</t>
  </si>
  <si>
    <t>Овощи, зелень*</t>
  </si>
  <si>
    <t>250/3</t>
  </si>
  <si>
    <t>Прмечание: * согласно  приложения 10 СанПиНа 2.4.1.3049-13 при формировании  меню ведется подсчет норм нетто сырья продуктов питания -картофеля, овощей, фруктов, мяса, птицы, рыбы.</t>
  </si>
  <si>
    <t>1 - согласно требований  приложения 10 СанПиНа 2.4.1.3049-13  допустумы отклонения от рекомендуемых норм питания +-5%.</t>
  </si>
  <si>
    <t>Мясо*</t>
  </si>
  <si>
    <t>Кисломолочный продукт или молоко кипяченое</t>
  </si>
  <si>
    <t>Соус молочный сладкий</t>
  </si>
  <si>
    <t>40</t>
  </si>
  <si>
    <t xml:space="preserve">Запеканка из творога  </t>
  </si>
  <si>
    <t>Картофель*</t>
  </si>
  <si>
    <t>Птица (цыплята-бройлеры 1 категории потр.)*</t>
  </si>
  <si>
    <t>Рыба*</t>
  </si>
  <si>
    <t>Блинчики с молоком сгущенным</t>
  </si>
  <si>
    <t>155</t>
  </si>
  <si>
    <t>Булочка домашняя с  повидлом</t>
  </si>
  <si>
    <t>Итого за перый день</t>
  </si>
  <si>
    <t>180/5</t>
  </si>
  <si>
    <t>Фрукты (плоды) свежие*</t>
  </si>
  <si>
    <t>Завтрак</t>
  </si>
  <si>
    <t>Суточная потребность</t>
  </si>
  <si>
    <t>Какао с молоком сгущенным</t>
  </si>
  <si>
    <t>Кофейный напиток с молоком сгущенным</t>
  </si>
  <si>
    <t>Овощи натуральные соленые или свежие</t>
  </si>
  <si>
    <t>Кукуруза с яйцом и луком</t>
  </si>
  <si>
    <t>45</t>
  </si>
  <si>
    <t>Суп картофельный с клецками, с птицей или суп-лапша с курицей</t>
  </si>
  <si>
    <t>Сыр (порциями)</t>
  </si>
  <si>
    <t>Тефтели из говядины или котлеты, биточки, шницели из говядины</t>
  </si>
  <si>
    <t>Суп крестьянский с крупой, с мясом и со сметаной</t>
  </si>
  <si>
    <t>Колбасные изделия отварные</t>
  </si>
  <si>
    <t>Напитки витаминизированные (готовый напиток)</t>
  </si>
  <si>
    <t>Колбасные издедлия</t>
  </si>
  <si>
    <t>Сок фруктовый (овощной)</t>
  </si>
  <si>
    <t>20/5</t>
  </si>
  <si>
    <t>№ рец</t>
  </si>
  <si>
    <t>Ежедневная нормы выдачи соли пищевой поваренной - 3 гр.</t>
  </si>
  <si>
    <t>Ежедневная нормы выдачи соли пищевой поваренной - 5 гр.</t>
  </si>
  <si>
    <t>Фрукты свежие (яблоко, или груша,или банан, или др.)</t>
  </si>
  <si>
    <t>Рыба, тушеная с овощами</t>
  </si>
  <si>
    <t>Салат картофельный с огурцами солеными</t>
  </si>
  <si>
    <t>Кондитерские изделия (печенье, или вафли, или пряники, или др.)</t>
  </si>
  <si>
    <t>Плов с птицей</t>
  </si>
  <si>
    <t>Жаркое по-домашнему или азу</t>
  </si>
  <si>
    <t>19, 48</t>
  </si>
  <si>
    <t>25/5/9</t>
  </si>
  <si>
    <t>25/5</t>
  </si>
  <si>
    <t>Возрастная категория: 3-7 лет</t>
  </si>
  <si>
    <t>Возрастная категория: 1,5-3 лет</t>
  </si>
  <si>
    <t>Дети  1,5-3 лет</t>
  </si>
  <si>
    <t>Дети  3-7 лет</t>
  </si>
  <si>
    <t>Свекольник с мясом птицы со сметаной</t>
  </si>
  <si>
    <t>Средние показатели содержания пищевых веществ, энергетической ценности и микронутриентов рациона питания детей 1,5-3 лет</t>
  </si>
  <si>
    <t>Каша рассыпчатая</t>
  </si>
  <si>
    <t>Картофель тушеный</t>
  </si>
  <si>
    <t>Гуляш</t>
  </si>
  <si>
    <t>Суп картофельный с бобовыми, с мясом птицы</t>
  </si>
  <si>
    <t>160</t>
  </si>
  <si>
    <t>240</t>
  </si>
  <si>
    <t>Вареники ленивые с маслом сливочным</t>
  </si>
  <si>
    <t>Уплотненный полдник</t>
  </si>
  <si>
    <t>Уплотненный полдник2</t>
  </si>
  <si>
    <t>Картофельная запеканка с мясом или печенью</t>
  </si>
  <si>
    <t>Напиток из плодов шиповника с курагой или черносливом</t>
  </si>
  <si>
    <t>Макаронные изделия, запеченные с сыром</t>
  </si>
  <si>
    <t xml:space="preserve">ГП </t>
  </si>
  <si>
    <t>Творожная масса промышленного производства в мелкоштучной упаковке</t>
  </si>
  <si>
    <t>90</t>
  </si>
  <si>
    <t>Винегрет овощной</t>
  </si>
  <si>
    <t>Картофельное пюре</t>
  </si>
  <si>
    <t>Овощи натуральные соленые или свежие (без повтора последующие 2-3 дня)</t>
  </si>
  <si>
    <t>Бефстроганов из отварной говядины</t>
  </si>
  <si>
    <t>40/40</t>
  </si>
  <si>
    <t>Компот из плодов консервированных</t>
  </si>
  <si>
    <t>110</t>
  </si>
  <si>
    <t>250</t>
  </si>
  <si>
    <t>200/8/10</t>
  </si>
  <si>
    <t>200/10/10</t>
  </si>
  <si>
    <t>120/3</t>
  </si>
  <si>
    <t>70/15</t>
  </si>
  <si>
    <t>Процент отклонения от расчетных данных</t>
  </si>
  <si>
    <t>80</t>
  </si>
  <si>
    <r>
      <t>Процент отклонения от рекомендуемых норм питания</t>
    </r>
    <r>
      <rPr>
        <b/>
        <vertAlign val="superscript"/>
        <sz val="45"/>
        <color indexed="8"/>
        <rFont val="Times New Roman"/>
        <family val="1"/>
      </rPr>
      <t xml:space="preserve">1 </t>
    </r>
  </si>
  <si>
    <r>
      <rPr>
        <vertAlign val="superscript"/>
        <sz val="55"/>
        <color indexed="8"/>
        <rFont val="Times New Roman"/>
        <family val="1"/>
      </rPr>
      <t>1</t>
    </r>
    <r>
      <rPr>
        <sz val="55"/>
        <color indexed="8"/>
        <rFont val="Times New Roman"/>
        <family val="1"/>
      </rPr>
      <t xml:space="preserve"> - расчет содержания пищевых веществ, калорийности и микронутриентов произведен с учетом отходов.</t>
    </r>
  </si>
  <si>
    <t>Борщ с капустой свежей и картофелем, с мясом и со сметаной</t>
  </si>
  <si>
    <t>Каша вязкая жидкая с хлопьями овсяными "Геркулес"</t>
  </si>
  <si>
    <t>Каша  "Дружба"</t>
  </si>
  <si>
    <t>Каша жидкая манная молочная</t>
  </si>
  <si>
    <t>Щи из свежей капусты с картофелем, с мясом и со сметаной</t>
  </si>
  <si>
    <t>Каша жидкая пшенная молочная</t>
  </si>
  <si>
    <t>Каша жидкая рисовая молочная</t>
  </si>
  <si>
    <t>Суп с рыбными консервами</t>
  </si>
  <si>
    <t>Каша жидкая пшеничная (или ячневая) молочная</t>
  </si>
  <si>
    <t>Манник со сугщенным молоком</t>
  </si>
  <si>
    <t>Манник со сгущенным молоком</t>
  </si>
  <si>
    <t>60/20</t>
  </si>
  <si>
    <t>Фрукты свежие</t>
  </si>
  <si>
    <t>Щи из свежей капусты</t>
  </si>
  <si>
    <t>Бефстроганов из отварного мяса</t>
  </si>
  <si>
    <t>Пудинг творожно-манный со сгущенным молоком</t>
  </si>
  <si>
    <t>Сок фруктовый или овощной</t>
  </si>
  <si>
    <t xml:space="preserve">Суп вермишелевый на мясном бульоне </t>
  </si>
  <si>
    <t>Овощное рагу с мясом</t>
  </si>
  <si>
    <t>Кисель</t>
  </si>
  <si>
    <t>Булочка домашняя сдобная с повидлом</t>
  </si>
  <si>
    <t>Каша молочная вязкая ячневая</t>
  </si>
  <si>
    <t xml:space="preserve">Бутерброд  с маслом </t>
  </si>
  <si>
    <t>Кофейный напиток на молоке</t>
  </si>
  <si>
    <t>Суп гороховый с мясом</t>
  </si>
  <si>
    <t>Компот из сухофтуктов</t>
  </si>
  <si>
    <t>Котлета, толчёники рыбные</t>
  </si>
  <si>
    <t>Икра кабачковая промышленного производства</t>
  </si>
  <si>
    <t xml:space="preserve">Чай </t>
  </si>
  <si>
    <t>Овощи натуральные свежие или соленые</t>
  </si>
  <si>
    <t>Рассольник с мясом</t>
  </si>
  <si>
    <t>Печень по-строгановски</t>
  </si>
  <si>
    <t>Каша рассыпчатая с маслом</t>
  </si>
  <si>
    <t>Салат овощной</t>
  </si>
  <si>
    <t>Омлет натуральный паровой</t>
  </si>
  <si>
    <t>Суп по-польски с мясом</t>
  </si>
  <si>
    <t>Тефтели в томатно-сметанном соусе</t>
  </si>
  <si>
    <t>Ватрушка из дрожжевого теста с творогом</t>
  </si>
  <si>
    <t>Каша молочная вязкая "Дружба"</t>
  </si>
  <si>
    <t>Суп с клецками или домашней лапшой с курицей</t>
  </si>
  <si>
    <t>Капуста тушеная с мясом</t>
  </si>
  <si>
    <t>Запеканка творожно-яблочная со сгущенным молоком</t>
  </si>
  <si>
    <t>Щи со свежей капусты</t>
  </si>
  <si>
    <t>Оладьи из печени в соусе</t>
  </si>
  <si>
    <t>Рыба запеченая в омлете</t>
  </si>
  <si>
    <t>Каша вязкая рисовая молочная</t>
  </si>
  <si>
    <t>Суп рыбный "Лосось"</t>
  </si>
  <si>
    <t>Макаронные изделия отварные с маслом</t>
  </si>
  <si>
    <t>Сырники из творога со сладким молочным соусом</t>
  </si>
  <si>
    <t>Каша жидкая с овсяными хлопьями молочная</t>
  </si>
  <si>
    <t xml:space="preserve">Какао с молоком </t>
  </si>
  <si>
    <t>Сельдь слабосоленая с луком репчатым и растительным маслом</t>
  </si>
  <si>
    <t>Суп крестьянский</t>
  </si>
  <si>
    <t>Жаркое по-домашнему или Азу по-татарски</t>
  </si>
  <si>
    <t>Компот из из сухофруктов и плодов консервированных</t>
  </si>
  <si>
    <t>Плюшка сдобная с сахаром</t>
  </si>
  <si>
    <t>Борщ из свежей капусты с картофелем, с мясом и со сметаной</t>
  </si>
  <si>
    <t>Печень в томатном соусе</t>
  </si>
  <si>
    <t>Компот из сухофруктов и консервированного компота</t>
  </si>
  <si>
    <t>Макаронные изделия с маслом и сыром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</si>
</sst>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0.000"/>
    <numFmt numFmtId="194" formatCode="0.0000"/>
    <numFmt numFmtId="195" formatCode="0.00000"/>
    <numFmt numFmtId="196" formatCode="0.000000"/>
    <numFmt numFmtId="197" formatCode="0.0000000"/>
    <numFmt numFmtId="198" formatCode="0.00000000"/>
    <numFmt numFmtId="199" formatCode="_(* #,##0.000_);_(* \(#,##0.000\);_(* &quot;-&quot;??_);_(@_)"/>
    <numFmt numFmtId="200" formatCode="_(* #,##0.0_);_(* \(#,##0.0\);_(* &quot;-&quot;??_);_(@_)"/>
    <numFmt numFmtId="201" formatCode="#,##0.0&quot;р.&quot;"/>
    <numFmt numFmtId="202" formatCode="#,##0.0"/>
    <numFmt numFmtId="203" formatCode="#,##0.00&quot;р.&quot;"/>
    <numFmt numFmtId="204" formatCode="#,##0.000&quot;р.&quot;"/>
    <numFmt numFmtId="205" formatCode="#,##0.000;[Red]#,##0.000"/>
    <numFmt numFmtId="206" formatCode="0;[Red]0"/>
    <numFmt numFmtId="207" formatCode="#,##0.000"/>
    <numFmt numFmtId="208" formatCode="[$-FC19]d\ mmmm\ yyyy\ &quot;г.&quot;"/>
    <numFmt numFmtId="209" formatCode="#&quot; &quot;?/2"/>
    <numFmt numFmtId="210" formatCode="#&quot; &quot;???/???"/>
  </numFmts>
  <fonts count="53">
    <font>
      <sz val="10"/>
      <name val="Arial"/>
      <family val="0"/>
    </font>
    <font>
      <sz val="8"/>
      <name val="Arial"/>
      <family val="2"/>
    </font>
    <font>
      <sz val="14"/>
      <name val="Times New Roman"/>
      <family val="1"/>
    </font>
    <font>
      <sz val="55"/>
      <color indexed="8"/>
      <name val="Times New Roman"/>
      <family val="1"/>
    </font>
    <font>
      <b/>
      <vertAlign val="superscript"/>
      <sz val="45"/>
      <color indexed="8"/>
      <name val="Times New Roman"/>
      <family val="1"/>
    </font>
    <font>
      <vertAlign val="superscript"/>
      <sz val="55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6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6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45"/>
      <color indexed="8"/>
      <name val="Times New Roman"/>
      <family val="1"/>
    </font>
    <font>
      <b/>
      <sz val="45"/>
      <color indexed="8"/>
      <name val="Times New Roman"/>
      <family val="1"/>
    </font>
    <font>
      <sz val="14"/>
      <color indexed="8"/>
      <name val="Times New Roman"/>
      <family val="1"/>
    </font>
    <font>
      <b/>
      <sz val="55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6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6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45"/>
      <color theme="1"/>
      <name val="Times New Roman"/>
      <family val="1"/>
    </font>
    <font>
      <sz val="55"/>
      <color theme="1"/>
      <name val="Times New Roman"/>
      <family val="1"/>
    </font>
    <font>
      <b/>
      <sz val="45"/>
      <color theme="1"/>
      <name val="Times New Roman"/>
      <family val="1"/>
    </font>
    <font>
      <sz val="14"/>
      <color rgb="FF000000"/>
      <name val="Times New Roman"/>
      <family val="1"/>
    </font>
    <font>
      <b/>
      <sz val="55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22">
    <xf numFmtId="0" fontId="0" fillId="0" borderId="0" xfId="0" applyAlignment="1">
      <alignment/>
    </xf>
    <xf numFmtId="2" fontId="48" fillId="0" borderId="0" xfId="0" applyNumberFormat="1" applyFont="1" applyFill="1" applyAlignment="1">
      <alignment/>
    </xf>
    <xf numFmtId="2" fontId="49" fillId="0" borderId="0" xfId="0" applyNumberFormat="1" applyFont="1" applyFill="1" applyBorder="1" applyAlignment="1">
      <alignment/>
    </xf>
    <xf numFmtId="2" fontId="49" fillId="0" borderId="0" xfId="0" applyNumberFormat="1" applyFont="1" applyFill="1" applyAlignment="1">
      <alignment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50" fillId="0" borderId="13" xfId="0" applyNumberFormat="1" applyFont="1" applyFill="1" applyBorder="1" applyAlignment="1">
      <alignment horizontal="center" textRotation="90" wrapText="1"/>
    </xf>
    <xf numFmtId="0" fontId="50" fillId="0" borderId="12" xfId="0" applyNumberFormat="1" applyFont="1" applyFill="1" applyBorder="1" applyAlignment="1">
      <alignment horizontal="center" textRotation="90" wrapText="1"/>
    </xf>
    <xf numFmtId="0" fontId="51" fillId="0" borderId="12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50" fillId="0" borderId="12" xfId="0" applyNumberFormat="1" applyFont="1" applyFill="1" applyBorder="1" applyAlignment="1">
      <alignment horizontal="center" wrapText="1"/>
    </xf>
    <xf numFmtId="1" fontId="50" fillId="0" borderId="10" xfId="0" applyNumberFormat="1" applyFont="1" applyFill="1" applyBorder="1" applyAlignment="1">
      <alignment horizontal="center" wrapText="1"/>
    </xf>
    <xf numFmtId="0" fontId="50" fillId="0" borderId="10" xfId="0" applyNumberFormat="1" applyFont="1" applyFill="1" applyBorder="1" applyAlignment="1">
      <alignment horizontal="center" wrapText="1"/>
    </xf>
    <xf numFmtId="0" fontId="50" fillId="0" borderId="14" xfId="0" applyNumberFormat="1" applyFont="1" applyFill="1" applyBorder="1" applyAlignment="1">
      <alignment horizontal="center" wrapText="1"/>
    </xf>
    <xf numFmtId="0" fontId="50" fillId="0" borderId="15" xfId="0" applyNumberFormat="1" applyFont="1" applyFill="1" applyBorder="1" applyAlignment="1">
      <alignment horizontal="center" wrapText="1"/>
    </xf>
    <xf numFmtId="0" fontId="50" fillId="0" borderId="16" xfId="0" applyNumberFormat="1" applyFont="1" applyFill="1" applyBorder="1" applyAlignment="1">
      <alignment horizontal="center" wrapText="1"/>
    </xf>
    <xf numFmtId="1" fontId="48" fillId="0" borderId="0" xfId="0" applyNumberFormat="1" applyFont="1" applyFill="1" applyAlignment="1">
      <alignment/>
    </xf>
    <xf numFmtId="0" fontId="48" fillId="0" borderId="12" xfId="0" applyNumberFormat="1" applyFont="1" applyFill="1" applyBorder="1" applyAlignment="1">
      <alignment horizontal="center" wrapText="1"/>
    </xf>
    <xf numFmtId="0" fontId="48" fillId="0" borderId="12" xfId="0" applyNumberFormat="1" applyFont="1" applyFill="1" applyBorder="1" applyAlignment="1">
      <alignment horizontal="left" wrapText="1"/>
    </xf>
    <xf numFmtId="0" fontId="48" fillId="0" borderId="10" xfId="0" applyNumberFormat="1" applyFont="1" applyFill="1" applyBorder="1" applyAlignment="1">
      <alignment horizontal="center" wrapText="1"/>
    </xf>
    <xf numFmtId="0" fontId="48" fillId="0" borderId="11" xfId="0" applyNumberFormat="1" applyFont="1" applyFill="1" applyBorder="1" applyAlignment="1">
      <alignment horizontal="center" wrapText="1"/>
    </xf>
    <xf numFmtId="0" fontId="48" fillId="0" borderId="17" xfId="0" applyNumberFormat="1" applyFont="1" applyFill="1" applyBorder="1" applyAlignment="1">
      <alignment horizontal="center" wrapText="1"/>
    </xf>
    <xf numFmtId="0" fontId="48" fillId="0" borderId="18" xfId="0" applyNumberFormat="1" applyFont="1" applyFill="1" applyBorder="1" applyAlignment="1">
      <alignment horizontal="center" wrapText="1"/>
    </xf>
    <xf numFmtId="2" fontId="48" fillId="0" borderId="17" xfId="0" applyNumberFormat="1" applyFont="1" applyFill="1" applyBorder="1" applyAlignment="1">
      <alignment wrapText="1"/>
    </xf>
    <xf numFmtId="0" fontId="48" fillId="0" borderId="16" xfId="0" applyNumberFormat="1" applyFont="1" applyFill="1" applyBorder="1" applyAlignment="1">
      <alignment horizontal="center" wrapText="1"/>
    </xf>
    <xf numFmtId="2" fontId="48" fillId="0" borderId="11" xfId="0" applyNumberFormat="1" applyFont="1" applyFill="1" applyBorder="1" applyAlignment="1">
      <alignment wrapText="1"/>
    </xf>
    <xf numFmtId="0" fontId="48" fillId="0" borderId="19" xfId="0" applyNumberFormat="1" applyFont="1" applyFill="1" applyBorder="1" applyAlignment="1">
      <alignment horizontal="center" wrapText="1"/>
    </xf>
    <xf numFmtId="0" fontId="48" fillId="0" borderId="15" xfId="0" applyNumberFormat="1" applyFont="1" applyFill="1" applyBorder="1" applyAlignment="1">
      <alignment horizontal="center" wrapText="1"/>
    </xf>
    <xf numFmtId="2" fontId="48" fillId="0" borderId="12" xfId="0" applyNumberFormat="1" applyFont="1" applyFill="1" applyBorder="1" applyAlignment="1">
      <alignment wrapText="1"/>
    </xf>
    <xf numFmtId="2" fontId="48" fillId="0" borderId="10" xfId="0" applyNumberFormat="1" applyFont="1" applyFill="1" applyBorder="1" applyAlignment="1">
      <alignment wrapText="1"/>
    </xf>
    <xf numFmtId="2" fontId="50" fillId="0" borderId="17" xfId="0" applyNumberFormat="1" applyFont="1" applyFill="1" applyBorder="1" applyAlignment="1">
      <alignment wrapText="1"/>
    </xf>
    <xf numFmtId="0" fontId="48" fillId="0" borderId="17" xfId="64" applyNumberFormat="1" applyFont="1" applyFill="1" applyBorder="1" applyAlignment="1">
      <alignment horizontal="center" wrapText="1"/>
    </xf>
    <xf numFmtId="2" fontId="48" fillId="0" borderId="17" xfId="0" applyNumberFormat="1" applyFont="1" applyFill="1" applyBorder="1" applyAlignment="1">
      <alignment horizontal="left" wrapText="1"/>
    </xf>
    <xf numFmtId="0" fontId="48" fillId="0" borderId="10" xfId="0" applyNumberFormat="1" applyFont="1" applyFill="1" applyBorder="1" applyAlignment="1">
      <alignment horizontal="center"/>
    </xf>
    <xf numFmtId="0" fontId="48" fillId="0" borderId="10" xfId="56" applyNumberFormat="1" applyFont="1" applyFill="1" applyBorder="1" applyAlignment="1">
      <alignment horizontal="center" wrapText="1"/>
      <protection/>
    </xf>
    <xf numFmtId="2" fontId="48" fillId="0" borderId="17" xfId="56" applyNumberFormat="1" applyFont="1" applyFill="1" applyBorder="1" applyAlignment="1">
      <alignment wrapText="1"/>
      <protection/>
    </xf>
    <xf numFmtId="0" fontId="48" fillId="0" borderId="17" xfId="56" applyNumberFormat="1" applyFont="1" applyFill="1" applyBorder="1" applyAlignment="1">
      <alignment horizontal="center" wrapText="1"/>
      <protection/>
    </xf>
    <xf numFmtId="0" fontId="48" fillId="0" borderId="18" xfId="56" applyNumberFormat="1" applyFont="1" applyFill="1" applyBorder="1" applyAlignment="1">
      <alignment horizontal="center" wrapText="1"/>
      <protection/>
    </xf>
    <xf numFmtId="0" fontId="48" fillId="0" borderId="12" xfId="56" applyNumberFormat="1" applyFont="1" applyFill="1" applyBorder="1" applyAlignment="1">
      <alignment horizontal="center" wrapText="1"/>
      <protection/>
    </xf>
    <xf numFmtId="0" fontId="48" fillId="0" borderId="19" xfId="56" applyNumberFormat="1" applyFont="1" applyFill="1" applyBorder="1" applyAlignment="1">
      <alignment horizontal="center" wrapText="1"/>
      <protection/>
    </xf>
    <xf numFmtId="0" fontId="48" fillId="0" borderId="11" xfId="56" applyNumberFormat="1" applyFont="1" applyFill="1" applyBorder="1" applyAlignment="1">
      <alignment horizontal="center" wrapText="1"/>
      <protection/>
    </xf>
    <xf numFmtId="2" fontId="48" fillId="0" borderId="17" xfId="0" applyNumberFormat="1" applyFont="1" applyFill="1" applyBorder="1" applyAlignment="1">
      <alignment horizontal="center" wrapText="1"/>
    </xf>
    <xf numFmtId="2" fontId="48" fillId="0" borderId="12" xfId="0" applyNumberFormat="1" applyFont="1" applyFill="1" applyBorder="1" applyAlignment="1">
      <alignment horizontal="center" wrapText="1"/>
    </xf>
    <xf numFmtId="0" fontId="48" fillId="0" borderId="10" xfId="43" applyNumberFormat="1" applyFont="1" applyFill="1" applyBorder="1" applyAlignment="1">
      <alignment horizontal="center" wrapText="1"/>
    </xf>
    <xf numFmtId="2" fontId="48" fillId="0" borderId="11" xfId="56" applyNumberFormat="1" applyFont="1" applyFill="1" applyBorder="1" applyAlignment="1">
      <alignment wrapText="1"/>
      <protection/>
    </xf>
    <xf numFmtId="2" fontId="50" fillId="0" borderId="10" xfId="0" applyNumberFormat="1" applyFont="1" applyFill="1" applyBorder="1" applyAlignment="1">
      <alignment horizontal="center" wrapText="1"/>
    </xf>
    <xf numFmtId="2" fontId="50" fillId="0" borderId="16" xfId="0" applyNumberFormat="1" applyFont="1" applyFill="1" applyBorder="1" applyAlignment="1">
      <alignment horizontal="center" wrapText="1"/>
    </xf>
    <xf numFmtId="0" fontId="48" fillId="0" borderId="0" xfId="0" applyNumberFormat="1" applyFont="1" applyFill="1" applyAlignment="1">
      <alignment/>
    </xf>
    <xf numFmtId="0" fontId="48" fillId="0" borderId="0" xfId="0" applyNumberFormat="1" applyFont="1" applyFill="1" applyBorder="1" applyAlignment="1">
      <alignment/>
    </xf>
    <xf numFmtId="0" fontId="48" fillId="0" borderId="0" xfId="0" applyNumberFormat="1" applyFont="1" applyFill="1" applyBorder="1" applyAlignment="1">
      <alignment horizontal="center" wrapText="1"/>
    </xf>
    <xf numFmtId="0" fontId="48" fillId="0" borderId="20" xfId="0" applyNumberFormat="1" applyFont="1" applyFill="1" applyBorder="1" applyAlignment="1">
      <alignment/>
    </xf>
    <xf numFmtId="2" fontId="52" fillId="0" borderId="21" xfId="0" applyNumberFormat="1" applyFont="1" applyFill="1" applyBorder="1" applyAlignment="1">
      <alignment horizontal="center" wrapText="1"/>
    </xf>
    <xf numFmtId="2" fontId="52" fillId="0" borderId="10" xfId="0" applyNumberFormat="1" applyFont="1" applyFill="1" applyBorder="1" applyAlignment="1">
      <alignment horizontal="center" wrapText="1"/>
    </xf>
    <xf numFmtId="0" fontId="52" fillId="0" borderId="19" xfId="0" applyNumberFormat="1" applyFont="1" applyFill="1" applyBorder="1" applyAlignment="1">
      <alignment horizontal="center" wrapText="1"/>
    </xf>
    <xf numFmtId="2" fontId="52" fillId="0" borderId="16" xfId="0" applyNumberFormat="1" applyFont="1" applyFill="1" applyBorder="1" applyAlignment="1">
      <alignment wrapText="1"/>
    </xf>
    <xf numFmtId="2" fontId="52" fillId="0" borderId="15" xfId="0" applyNumberFormat="1" applyFont="1" applyFill="1" applyBorder="1" applyAlignment="1">
      <alignment wrapText="1"/>
    </xf>
    <xf numFmtId="2" fontId="52" fillId="0" borderId="11" xfId="0" applyNumberFormat="1" applyFont="1" applyFill="1" applyBorder="1" applyAlignment="1">
      <alignment wrapText="1"/>
    </xf>
    <xf numFmtId="2" fontId="52" fillId="0" borderId="19" xfId="0" applyNumberFormat="1" applyFont="1" applyFill="1" applyBorder="1" applyAlignment="1">
      <alignment wrapText="1"/>
    </xf>
    <xf numFmtId="0" fontId="49" fillId="0" borderId="19" xfId="0" applyNumberFormat="1" applyFont="1" applyFill="1" applyBorder="1" applyAlignment="1">
      <alignment horizontal="center" wrapText="1"/>
    </xf>
    <xf numFmtId="0" fontId="49" fillId="0" borderId="12" xfId="0" applyNumberFormat="1" applyFont="1" applyFill="1" applyBorder="1" applyAlignment="1">
      <alignment horizontal="left" wrapText="1"/>
    </xf>
    <xf numFmtId="49" fontId="49" fillId="0" borderId="12" xfId="0" applyNumberFormat="1" applyFont="1" applyFill="1" applyBorder="1" applyAlignment="1">
      <alignment horizontal="center" wrapText="1"/>
    </xf>
    <xf numFmtId="2" fontId="49" fillId="0" borderId="17" xfId="0" applyNumberFormat="1" applyFont="1" applyFill="1" applyBorder="1" applyAlignment="1">
      <alignment horizontal="center" wrapText="1"/>
    </xf>
    <xf numFmtId="2" fontId="49" fillId="0" borderId="10" xfId="0" applyNumberFormat="1" applyFont="1" applyFill="1" applyBorder="1" applyAlignment="1">
      <alignment horizontal="center" wrapText="1"/>
    </xf>
    <xf numFmtId="0" fontId="49" fillId="0" borderId="12" xfId="0" applyNumberFormat="1" applyFont="1" applyFill="1" applyBorder="1" applyAlignment="1">
      <alignment horizontal="center" wrapText="1"/>
    </xf>
    <xf numFmtId="0" fontId="49" fillId="0" borderId="16" xfId="0" applyNumberFormat="1" applyFont="1" applyFill="1" applyBorder="1" applyAlignment="1">
      <alignment horizontal="center" wrapText="1"/>
    </xf>
    <xf numFmtId="2" fontId="49" fillId="0" borderId="12" xfId="0" applyNumberFormat="1" applyFont="1" applyFill="1" applyBorder="1" applyAlignment="1">
      <alignment wrapText="1"/>
    </xf>
    <xf numFmtId="1" fontId="49" fillId="0" borderId="10" xfId="0" applyNumberFormat="1" applyFont="1" applyFill="1" applyBorder="1" applyAlignment="1">
      <alignment horizontal="center" wrapText="1"/>
    </xf>
    <xf numFmtId="2" fontId="49" fillId="0" borderId="17" xfId="64" applyNumberFormat="1" applyFont="1" applyFill="1" applyBorder="1" applyAlignment="1">
      <alignment horizontal="center" wrapText="1"/>
    </xf>
    <xf numFmtId="49" fontId="49" fillId="0" borderId="10" xfId="0" applyNumberFormat="1" applyFont="1" applyFill="1" applyBorder="1" applyAlignment="1">
      <alignment horizontal="center" wrapText="1"/>
    </xf>
    <xf numFmtId="2" fontId="49" fillId="0" borderId="10" xfId="0" applyNumberFormat="1" applyFont="1" applyFill="1" applyBorder="1" applyAlignment="1">
      <alignment wrapText="1"/>
    </xf>
    <xf numFmtId="1" fontId="49" fillId="0" borderId="11" xfId="0" applyNumberFormat="1" applyFont="1" applyFill="1" applyBorder="1" applyAlignment="1">
      <alignment horizontal="center" wrapText="1"/>
    </xf>
    <xf numFmtId="0" fontId="49" fillId="0" borderId="10" xfId="0" applyNumberFormat="1" applyFont="1" applyFill="1" applyBorder="1" applyAlignment="1">
      <alignment horizontal="center" wrapText="1"/>
    </xf>
    <xf numFmtId="2" fontId="52" fillId="0" borderId="17" xfId="0" applyNumberFormat="1" applyFont="1" applyFill="1" applyBorder="1" applyAlignment="1">
      <alignment horizontal="center" wrapText="1"/>
    </xf>
    <xf numFmtId="2" fontId="52" fillId="0" borderId="12" xfId="0" applyNumberFormat="1" applyFont="1" applyFill="1" applyBorder="1" applyAlignment="1">
      <alignment wrapText="1"/>
    </xf>
    <xf numFmtId="0" fontId="52" fillId="0" borderId="16" xfId="0" applyNumberFormat="1" applyFont="1" applyFill="1" applyBorder="1" applyAlignment="1">
      <alignment horizontal="center" wrapText="1"/>
    </xf>
    <xf numFmtId="2" fontId="52" fillId="0" borderId="10" xfId="0" applyNumberFormat="1" applyFont="1" applyFill="1" applyBorder="1" applyAlignment="1">
      <alignment horizontal="left" wrapText="1"/>
    </xf>
    <xf numFmtId="0" fontId="52" fillId="0" borderId="10" xfId="0" applyNumberFormat="1" applyFont="1" applyFill="1" applyBorder="1" applyAlignment="1">
      <alignment horizontal="center" wrapText="1"/>
    </xf>
    <xf numFmtId="0" fontId="52" fillId="0" borderId="0" xfId="0" applyNumberFormat="1" applyFont="1" applyFill="1" applyBorder="1" applyAlignment="1">
      <alignment horizontal="center" wrapText="1"/>
    </xf>
    <xf numFmtId="2" fontId="52" fillId="0" borderId="0" xfId="0" applyNumberFormat="1" applyFont="1" applyFill="1" applyBorder="1" applyAlignment="1">
      <alignment horizontal="left" wrapText="1"/>
    </xf>
    <xf numFmtId="2" fontId="52" fillId="0" borderId="0" xfId="0" applyNumberFormat="1" applyFont="1" applyFill="1" applyBorder="1" applyAlignment="1">
      <alignment horizontal="center" wrapText="1"/>
    </xf>
    <xf numFmtId="2" fontId="49" fillId="0" borderId="0" xfId="0" applyNumberFormat="1" applyFont="1" applyFill="1" applyBorder="1" applyAlignment="1">
      <alignment horizontal="center" wrapText="1"/>
    </xf>
    <xf numFmtId="49" fontId="49" fillId="0" borderId="0" xfId="0" applyNumberFormat="1" applyFont="1" applyFill="1" applyBorder="1" applyAlignment="1">
      <alignment/>
    </xf>
    <xf numFmtId="2" fontId="52" fillId="0" borderId="19" xfId="0" applyNumberFormat="1" applyFont="1" applyFill="1" applyBorder="1" applyAlignment="1">
      <alignment horizontal="center" wrapText="1"/>
    </xf>
    <xf numFmtId="2" fontId="52" fillId="0" borderId="16" xfId="0" applyNumberFormat="1" applyFont="1" applyFill="1" applyBorder="1" applyAlignment="1">
      <alignment horizontal="left" wrapText="1"/>
    </xf>
    <xf numFmtId="2" fontId="52" fillId="0" borderId="15" xfId="0" applyNumberFormat="1" applyFont="1" applyFill="1" applyBorder="1" applyAlignment="1">
      <alignment horizontal="center" wrapText="1"/>
    </xf>
    <xf numFmtId="2" fontId="52" fillId="0" borderId="11" xfId="0" applyNumberFormat="1" applyFont="1" applyFill="1" applyBorder="1" applyAlignment="1">
      <alignment horizontal="center" wrapText="1"/>
    </xf>
    <xf numFmtId="2" fontId="49" fillId="0" borderId="16" xfId="0" applyNumberFormat="1" applyFont="1" applyFill="1" applyBorder="1" applyAlignment="1">
      <alignment horizontal="center" wrapText="1"/>
    </xf>
    <xf numFmtId="2" fontId="49" fillId="0" borderId="11" xfId="0" applyNumberFormat="1" applyFont="1" applyFill="1" applyBorder="1" applyAlignment="1">
      <alignment horizontal="center" wrapText="1"/>
    </xf>
    <xf numFmtId="1" fontId="49" fillId="0" borderId="17" xfId="0" applyNumberFormat="1" applyFont="1" applyFill="1" applyBorder="1" applyAlignment="1">
      <alignment horizontal="center" wrapText="1"/>
    </xf>
    <xf numFmtId="2" fontId="49" fillId="0" borderId="12" xfId="0" applyNumberFormat="1" applyFont="1" applyFill="1" applyBorder="1" applyAlignment="1">
      <alignment horizontal="left" wrapText="1"/>
    </xf>
    <xf numFmtId="1" fontId="49" fillId="0" borderId="12" xfId="0" applyNumberFormat="1" applyFont="1" applyFill="1" applyBorder="1" applyAlignment="1">
      <alignment horizontal="center" wrapText="1"/>
    </xf>
    <xf numFmtId="0" fontId="49" fillId="0" borderId="16" xfId="0" applyNumberFormat="1" applyFont="1" applyFill="1" applyBorder="1" applyAlignment="1">
      <alignment horizontal="center"/>
    </xf>
    <xf numFmtId="0" fontId="49" fillId="0" borderId="10" xfId="0" applyNumberFormat="1" applyFont="1" applyFill="1" applyBorder="1" applyAlignment="1">
      <alignment horizontal="center"/>
    </xf>
    <xf numFmtId="1" fontId="49" fillId="0" borderId="0" xfId="0" applyNumberFormat="1" applyFont="1" applyFill="1" applyBorder="1" applyAlignment="1">
      <alignment/>
    </xf>
    <xf numFmtId="1" fontId="49" fillId="0" borderId="0" xfId="0" applyNumberFormat="1" applyFont="1" applyFill="1" applyAlignment="1">
      <alignment/>
    </xf>
    <xf numFmtId="2" fontId="52" fillId="0" borderId="16" xfId="0" applyNumberFormat="1" applyFont="1" applyFill="1" applyBorder="1" applyAlignment="1">
      <alignment horizontal="center" wrapText="1"/>
    </xf>
    <xf numFmtId="2" fontId="49" fillId="0" borderId="12" xfId="56" applyNumberFormat="1" applyFont="1" applyFill="1" applyBorder="1" applyAlignment="1">
      <alignment wrapText="1"/>
      <protection/>
    </xf>
    <xf numFmtId="49" fontId="49" fillId="0" borderId="12" xfId="56" applyNumberFormat="1" applyFont="1" applyFill="1" applyBorder="1" applyAlignment="1">
      <alignment horizontal="center" wrapText="1"/>
      <protection/>
    </xf>
    <xf numFmtId="2" fontId="49" fillId="0" borderId="17" xfId="56" applyNumberFormat="1" applyFont="1" applyFill="1" applyBorder="1" applyAlignment="1">
      <alignment horizontal="center" wrapText="1"/>
      <protection/>
    </xf>
    <xf numFmtId="0" fontId="49" fillId="0" borderId="10" xfId="56" applyNumberFormat="1" applyFont="1" applyFill="1" applyBorder="1" applyAlignment="1">
      <alignment horizontal="center" wrapText="1"/>
      <protection/>
    </xf>
    <xf numFmtId="49" fontId="49" fillId="0" borderId="11" xfId="0" applyNumberFormat="1" applyFont="1" applyFill="1" applyBorder="1" applyAlignment="1">
      <alignment horizontal="center" wrapText="1"/>
    </xf>
    <xf numFmtId="2" fontId="52" fillId="0" borderId="18" xfId="0" applyNumberFormat="1" applyFont="1" applyFill="1" applyBorder="1" applyAlignment="1">
      <alignment horizontal="center" wrapText="1"/>
    </xf>
    <xf numFmtId="1" fontId="49" fillId="0" borderId="10" xfId="56" applyNumberFormat="1" applyFont="1" applyFill="1" applyBorder="1" applyAlignment="1">
      <alignment horizontal="center" wrapText="1"/>
      <protection/>
    </xf>
    <xf numFmtId="0" fontId="49" fillId="0" borderId="10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49" fontId="49" fillId="0" borderId="10" xfId="56" applyNumberFormat="1" applyFont="1" applyFill="1" applyBorder="1" applyAlignment="1">
      <alignment horizontal="center" wrapText="1"/>
      <protection/>
    </xf>
    <xf numFmtId="0" fontId="49" fillId="0" borderId="12" xfId="56" applyNumberFormat="1" applyFont="1" applyFill="1" applyBorder="1" applyAlignment="1">
      <alignment horizontal="center" wrapText="1"/>
      <protection/>
    </xf>
    <xf numFmtId="0" fontId="52" fillId="0" borderId="22" xfId="0" applyNumberFormat="1" applyFont="1" applyFill="1" applyBorder="1" applyAlignment="1">
      <alignment horizontal="center" wrapText="1"/>
    </xf>
    <xf numFmtId="0" fontId="52" fillId="0" borderId="23" xfId="0" applyNumberFormat="1" applyFont="1" applyFill="1" applyBorder="1" applyAlignment="1">
      <alignment horizontal="center" wrapText="1"/>
    </xf>
    <xf numFmtId="2" fontId="49" fillId="0" borderId="23" xfId="0" applyNumberFormat="1" applyFont="1" applyFill="1" applyBorder="1" applyAlignment="1">
      <alignment/>
    </xf>
    <xf numFmtId="1" fontId="49" fillId="0" borderId="23" xfId="0" applyNumberFormat="1" applyFont="1" applyFill="1" applyBorder="1" applyAlignment="1">
      <alignment/>
    </xf>
    <xf numFmtId="2" fontId="49" fillId="0" borderId="17" xfId="0" applyNumberFormat="1" applyFont="1" applyFill="1" applyBorder="1" applyAlignment="1">
      <alignment/>
    </xf>
    <xf numFmtId="2" fontId="49" fillId="0" borderId="10" xfId="56" applyNumberFormat="1" applyFont="1" applyFill="1" applyBorder="1" applyAlignment="1">
      <alignment wrapText="1"/>
      <protection/>
    </xf>
    <xf numFmtId="2" fontId="49" fillId="0" borderId="11" xfId="56" applyNumberFormat="1" applyFont="1" applyFill="1" applyBorder="1" applyAlignment="1">
      <alignment horizontal="center" wrapText="1"/>
      <protection/>
    </xf>
    <xf numFmtId="0" fontId="49" fillId="0" borderId="22" xfId="0" applyNumberFormat="1" applyFont="1" applyFill="1" applyBorder="1" applyAlignment="1">
      <alignment horizontal="center" wrapText="1"/>
    </xf>
    <xf numFmtId="2" fontId="52" fillId="0" borderId="20" xfId="0" applyNumberFormat="1" applyFont="1" applyFill="1" applyBorder="1" applyAlignment="1">
      <alignment wrapText="1"/>
    </xf>
    <xf numFmtId="49" fontId="49" fillId="0" borderId="13" xfId="0" applyNumberFormat="1" applyFont="1" applyFill="1" applyBorder="1" applyAlignment="1">
      <alignment horizontal="center" wrapText="1"/>
    </xf>
    <xf numFmtId="0" fontId="49" fillId="0" borderId="20" xfId="0" applyNumberFormat="1" applyFont="1" applyFill="1" applyBorder="1" applyAlignment="1">
      <alignment horizontal="center" wrapText="1"/>
    </xf>
    <xf numFmtId="2" fontId="49" fillId="0" borderId="15" xfId="0" applyNumberFormat="1" applyFont="1" applyFill="1" applyBorder="1" applyAlignment="1">
      <alignment/>
    </xf>
    <xf numFmtId="2" fontId="52" fillId="0" borderId="22" xfId="0" applyNumberFormat="1" applyFont="1" applyFill="1" applyBorder="1" applyAlignment="1">
      <alignment horizontal="center" wrapText="1"/>
    </xf>
    <xf numFmtId="0" fontId="49" fillId="0" borderId="11" xfId="0" applyFont="1" applyFill="1" applyBorder="1" applyAlignment="1">
      <alignment/>
    </xf>
    <xf numFmtId="0" fontId="49" fillId="0" borderId="0" xfId="0" applyNumberFormat="1" applyFont="1" applyFill="1" applyAlignment="1">
      <alignment/>
    </xf>
    <xf numFmtId="0" fontId="49" fillId="0" borderId="0" xfId="0" applyNumberFormat="1" applyFont="1" applyFill="1" applyBorder="1" applyAlignment="1">
      <alignment/>
    </xf>
    <xf numFmtId="2" fontId="49" fillId="0" borderId="22" xfId="0" applyNumberFormat="1" applyFont="1" applyFill="1" applyBorder="1" applyAlignment="1">
      <alignment/>
    </xf>
    <xf numFmtId="0" fontId="49" fillId="0" borderId="23" xfId="0" applyNumberFormat="1" applyFont="1" applyFill="1" applyBorder="1" applyAlignment="1">
      <alignment/>
    </xf>
    <xf numFmtId="2" fontId="49" fillId="0" borderId="0" xfId="0" applyNumberFormat="1" applyFont="1" applyFill="1" applyBorder="1" applyAlignment="1">
      <alignment textRotation="45"/>
    </xf>
    <xf numFmtId="0" fontId="50" fillId="0" borderId="24" xfId="0" applyNumberFormat="1" applyFont="1" applyFill="1" applyBorder="1" applyAlignment="1">
      <alignment horizontal="center" textRotation="90" wrapText="1"/>
    </xf>
    <xf numFmtId="0" fontId="50" fillId="0" borderId="19" xfId="0" applyNumberFormat="1" applyFont="1" applyFill="1" applyBorder="1" applyAlignment="1">
      <alignment horizontal="center" textRotation="90" wrapText="1"/>
    </xf>
    <xf numFmtId="0" fontId="50" fillId="0" borderId="18" xfId="0" applyNumberFormat="1" applyFont="1" applyFill="1" applyBorder="1" applyAlignment="1">
      <alignment horizontal="center" wrapText="1"/>
    </xf>
    <xf numFmtId="0" fontId="50" fillId="0" borderId="11" xfId="0" applyNumberFormat="1" applyFont="1" applyFill="1" applyBorder="1" applyAlignment="1">
      <alignment horizontal="center" wrapText="1"/>
    </xf>
    <xf numFmtId="0" fontId="48" fillId="0" borderId="18" xfId="64" applyNumberFormat="1" applyFont="1" applyFill="1" applyBorder="1" applyAlignment="1">
      <alignment horizontal="center" wrapText="1"/>
    </xf>
    <xf numFmtId="0" fontId="48" fillId="0" borderId="19" xfId="64" applyNumberFormat="1" applyFont="1" applyFill="1" applyBorder="1" applyAlignment="1">
      <alignment horizontal="center" wrapText="1"/>
    </xf>
    <xf numFmtId="0" fontId="48" fillId="0" borderId="12" xfId="64" applyNumberFormat="1" applyFont="1" applyFill="1" applyBorder="1" applyAlignment="1">
      <alignment horizontal="center" wrapText="1"/>
    </xf>
    <xf numFmtId="0" fontId="48" fillId="0" borderId="16" xfId="43" applyNumberFormat="1" applyFont="1" applyFill="1" applyBorder="1" applyAlignment="1">
      <alignment horizontal="center" wrapText="1"/>
    </xf>
    <xf numFmtId="0" fontId="48" fillId="0" borderId="11" xfId="43" applyNumberFormat="1" applyFont="1" applyFill="1" applyBorder="1" applyAlignment="1">
      <alignment horizontal="center" wrapText="1"/>
    </xf>
    <xf numFmtId="0" fontId="48" fillId="0" borderId="16" xfId="56" applyNumberFormat="1" applyFont="1" applyFill="1" applyBorder="1" applyAlignment="1">
      <alignment horizontal="center" wrapText="1"/>
      <protection/>
    </xf>
    <xf numFmtId="2" fontId="48" fillId="0" borderId="10" xfId="0" applyNumberFormat="1" applyFont="1" applyFill="1" applyBorder="1" applyAlignment="1">
      <alignment horizontal="center" wrapText="1"/>
    </xf>
    <xf numFmtId="2" fontId="48" fillId="0" borderId="16" xfId="0" applyNumberFormat="1" applyFont="1" applyFill="1" applyBorder="1" applyAlignment="1">
      <alignment horizontal="center" wrapText="1"/>
    </xf>
    <xf numFmtId="2" fontId="48" fillId="0" borderId="11" xfId="0" applyNumberFormat="1" applyFont="1" applyFill="1" applyBorder="1" applyAlignment="1">
      <alignment horizontal="center" wrapText="1"/>
    </xf>
    <xf numFmtId="2" fontId="50" fillId="0" borderId="11" xfId="0" applyNumberFormat="1" applyFont="1" applyFill="1" applyBorder="1" applyAlignment="1">
      <alignment horizontal="center" wrapText="1"/>
    </xf>
    <xf numFmtId="2" fontId="48" fillId="0" borderId="0" xfId="0" applyNumberFormat="1" applyFont="1" applyFill="1" applyBorder="1" applyAlignment="1">
      <alignment/>
    </xf>
    <xf numFmtId="2" fontId="48" fillId="0" borderId="20" xfId="0" applyNumberFormat="1" applyFont="1" applyFill="1" applyBorder="1" applyAlignment="1">
      <alignment/>
    </xf>
    <xf numFmtId="2" fontId="48" fillId="0" borderId="0" xfId="0" applyNumberFormat="1" applyFont="1" applyFill="1" applyAlignment="1">
      <alignment textRotation="45"/>
    </xf>
    <xf numFmtId="0" fontId="48" fillId="0" borderId="23" xfId="0" applyNumberFormat="1" applyFont="1" applyFill="1" applyBorder="1" applyAlignment="1">
      <alignment/>
    </xf>
    <xf numFmtId="0" fontId="48" fillId="0" borderId="22" xfId="0" applyNumberFormat="1" applyFont="1" applyFill="1" applyBorder="1" applyAlignment="1">
      <alignment/>
    </xf>
    <xf numFmtId="49" fontId="49" fillId="0" borderId="17" xfId="0" applyNumberFormat="1" applyFont="1" applyFill="1" applyBorder="1" applyAlignment="1">
      <alignment horizontal="center" wrapText="1"/>
    </xf>
    <xf numFmtId="49" fontId="49" fillId="0" borderId="17" xfId="56" applyNumberFormat="1" applyFont="1" applyFill="1" applyBorder="1" applyAlignment="1">
      <alignment horizontal="center" wrapText="1"/>
      <protection/>
    </xf>
    <xf numFmtId="2" fontId="49" fillId="0" borderId="17" xfId="0" applyNumberFormat="1" applyFont="1" applyFill="1" applyBorder="1" applyAlignment="1">
      <alignment wrapText="1"/>
    </xf>
    <xf numFmtId="0" fontId="52" fillId="0" borderId="24" xfId="0" applyNumberFormat="1" applyFont="1" applyFill="1" applyBorder="1" applyAlignment="1">
      <alignment horizontal="center" wrapText="1"/>
    </xf>
    <xf numFmtId="49" fontId="49" fillId="0" borderId="11" xfId="56" applyNumberFormat="1" applyFont="1" applyFill="1" applyBorder="1" applyAlignment="1">
      <alignment horizontal="center" wrapText="1"/>
      <protection/>
    </xf>
    <xf numFmtId="2" fontId="49" fillId="0" borderId="17" xfId="56" applyNumberFormat="1" applyFont="1" applyFill="1" applyBorder="1" applyAlignment="1">
      <alignment wrapText="1"/>
      <protection/>
    </xf>
    <xf numFmtId="1" fontId="49" fillId="0" borderId="11" xfId="56" applyNumberFormat="1" applyFont="1" applyFill="1" applyBorder="1" applyAlignment="1">
      <alignment horizontal="center" wrapText="1"/>
      <protection/>
    </xf>
    <xf numFmtId="49" fontId="49" fillId="0" borderId="25" xfId="0" applyNumberFormat="1" applyFont="1" applyFill="1" applyBorder="1" applyAlignment="1">
      <alignment horizontal="center" wrapText="1"/>
    </xf>
    <xf numFmtId="2" fontId="52" fillId="0" borderId="24" xfId="0" applyNumberFormat="1" applyFont="1" applyFill="1" applyBorder="1" applyAlignment="1">
      <alignment horizontal="center" wrapText="1"/>
    </xf>
    <xf numFmtId="2" fontId="49" fillId="0" borderId="15" xfId="0" applyNumberFormat="1" applyFont="1" applyFill="1" applyBorder="1" applyAlignment="1">
      <alignment horizontal="center" wrapText="1"/>
    </xf>
    <xf numFmtId="2" fontId="49" fillId="0" borderId="0" xfId="0" applyNumberFormat="1" applyFont="1" applyFill="1" applyAlignment="1">
      <alignment textRotation="45"/>
    </xf>
    <xf numFmtId="2" fontId="49" fillId="0" borderId="20" xfId="0" applyNumberFormat="1" applyFont="1" applyFill="1" applyBorder="1" applyAlignment="1">
      <alignment/>
    </xf>
    <xf numFmtId="192" fontId="50" fillId="0" borderId="10" xfId="0" applyNumberFormat="1" applyFont="1" applyFill="1" applyBorder="1" applyAlignment="1">
      <alignment horizontal="center" wrapText="1"/>
    </xf>
    <xf numFmtId="192" fontId="50" fillId="0" borderId="16" xfId="0" applyNumberFormat="1" applyFont="1" applyFill="1" applyBorder="1" applyAlignment="1">
      <alignment horizontal="center" wrapText="1"/>
    </xf>
    <xf numFmtId="192" fontId="48" fillId="0" borderId="10" xfId="0" applyNumberFormat="1" applyFont="1" applyFill="1" applyBorder="1" applyAlignment="1">
      <alignment horizontal="center" wrapText="1"/>
    </xf>
    <xf numFmtId="192" fontId="48" fillId="0" borderId="16" xfId="0" applyNumberFormat="1" applyFont="1" applyFill="1" applyBorder="1" applyAlignment="1">
      <alignment horizontal="center" wrapText="1"/>
    </xf>
    <xf numFmtId="0" fontId="49" fillId="0" borderId="19" xfId="0" applyNumberFormat="1" applyFont="1" applyFill="1" applyBorder="1" applyAlignment="1">
      <alignment horizontal="center"/>
    </xf>
    <xf numFmtId="0" fontId="49" fillId="0" borderId="12" xfId="0" applyNumberFormat="1" applyFont="1" applyFill="1" applyBorder="1" applyAlignment="1">
      <alignment horizontal="center"/>
    </xf>
    <xf numFmtId="0" fontId="50" fillId="0" borderId="13" xfId="0" applyNumberFormat="1" applyFont="1" applyFill="1" applyBorder="1" applyAlignment="1">
      <alignment horizontal="center" textRotation="90" wrapText="1"/>
    </xf>
    <xf numFmtId="0" fontId="50" fillId="0" borderId="12" xfId="0" applyNumberFormat="1" applyFont="1" applyFill="1" applyBorder="1" applyAlignment="1">
      <alignment horizontal="center" textRotation="90" wrapText="1"/>
    </xf>
    <xf numFmtId="0" fontId="50" fillId="0" borderId="0" xfId="0" applyNumberFormat="1" applyFont="1" applyFill="1" applyBorder="1" applyAlignment="1">
      <alignment horizontal="center"/>
    </xf>
    <xf numFmtId="0" fontId="50" fillId="0" borderId="18" xfId="0" applyNumberFormat="1" applyFont="1" applyFill="1" applyBorder="1" applyAlignment="1">
      <alignment horizontal="center"/>
    </xf>
    <xf numFmtId="2" fontId="50" fillId="0" borderId="16" xfId="0" applyNumberFormat="1" applyFont="1" applyFill="1" applyBorder="1" applyAlignment="1">
      <alignment horizontal="center" wrapText="1"/>
    </xf>
    <xf numFmtId="2" fontId="50" fillId="0" borderId="15" xfId="0" applyNumberFormat="1" applyFont="1" applyFill="1" applyBorder="1" applyAlignment="1">
      <alignment horizontal="center" wrapText="1"/>
    </xf>
    <xf numFmtId="2" fontId="50" fillId="0" borderId="11" xfId="0" applyNumberFormat="1" applyFont="1" applyFill="1" applyBorder="1" applyAlignment="1">
      <alignment horizontal="center" wrapText="1"/>
    </xf>
    <xf numFmtId="2" fontId="50" fillId="0" borderId="16" xfId="0" applyNumberFormat="1" applyFont="1" applyFill="1" applyBorder="1" applyAlignment="1">
      <alignment horizontal="left" wrapText="1"/>
    </xf>
    <xf numFmtId="2" fontId="50" fillId="0" borderId="11" xfId="0" applyNumberFormat="1" applyFont="1" applyFill="1" applyBorder="1" applyAlignment="1">
      <alignment horizontal="left" wrapText="1"/>
    </xf>
    <xf numFmtId="0" fontId="50" fillId="0" borderId="24" xfId="0" applyNumberFormat="1" applyFont="1" applyFill="1" applyBorder="1" applyAlignment="1">
      <alignment horizontal="center" textRotation="90" wrapText="1"/>
    </xf>
    <xf numFmtId="0" fontId="50" fillId="0" borderId="19" xfId="0" applyNumberFormat="1" applyFont="1" applyFill="1" applyBorder="1" applyAlignment="1">
      <alignment horizontal="center" textRotation="90" wrapText="1"/>
    </xf>
    <xf numFmtId="0" fontId="50" fillId="0" borderId="16" xfId="0" applyNumberFormat="1" applyFont="1" applyFill="1" applyBorder="1" applyAlignment="1">
      <alignment horizontal="center" wrapText="1"/>
    </xf>
    <xf numFmtId="0" fontId="50" fillId="0" borderId="11" xfId="0" applyNumberFormat="1" applyFont="1" applyFill="1" applyBorder="1" applyAlignment="1">
      <alignment horizontal="center" wrapText="1"/>
    </xf>
    <xf numFmtId="0" fontId="50" fillId="0" borderId="24" xfId="0" applyNumberFormat="1" applyFont="1" applyFill="1" applyBorder="1" applyAlignment="1">
      <alignment horizontal="center" wrapText="1"/>
    </xf>
    <xf numFmtId="0" fontId="50" fillId="0" borderId="25" xfId="0" applyNumberFormat="1" applyFont="1" applyFill="1" applyBorder="1" applyAlignment="1">
      <alignment horizontal="center" wrapText="1"/>
    </xf>
    <xf numFmtId="0" fontId="50" fillId="0" borderId="19" xfId="0" applyNumberFormat="1" applyFont="1" applyFill="1" applyBorder="1" applyAlignment="1">
      <alignment horizontal="center" wrapText="1"/>
    </xf>
    <xf numFmtId="0" fontId="50" fillId="0" borderId="17" xfId="0" applyNumberFormat="1" applyFont="1" applyFill="1" applyBorder="1" applyAlignment="1">
      <alignment horizontal="center" wrapText="1"/>
    </xf>
    <xf numFmtId="0" fontId="50" fillId="0" borderId="15" xfId="0" applyNumberFormat="1" applyFont="1" applyFill="1" applyBorder="1" applyAlignment="1">
      <alignment horizontal="center" wrapText="1"/>
    </xf>
    <xf numFmtId="0" fontId="50" fillId="0" borderId="13" xfId="0" applyNumberFormat="1" applyFont="1" applyFill="1" applyBorder="1" applyAlignment="1">
      <alignment horizontal="center" wrapText="1"/>
    </xf>
    <xf numFmtId="0" fontId="50" fillId="0" borderId="12" xfId="0" applyNumberFormat="1" applyFont="1" applyFill="1" applyBorder="1" applyAlignment="1">
      <alignment horizontal="center" wrapText="1"/>
    </xf>
    <xf numFmtId="2" fontId="50" fillId="0" borderId="13" xfId="0" applyNumberFormat="1" applyFont="1" applyFill="1" applyBorder="1" applyAlignment="1">
      <alignment horizontal="center" wrapText="1"/>
    </xf>
    <xf numFmtId="2" fontId="50" fillId="0" borderId="12" xfId="0" applyNumberFormat="1" applyFont="1" applyFill="1" applyBorder="1" applyAlignment="1">
      <alignment horizontal="center" wrapText="1"/>
    </xf>
    <xf numFmtId="2" fontId="52" fillId="0" borderId="16" xfId="0" applyNumberFormat="1" applyFont="1" applyFill="1" applyBorder="1" applyAlignment="1">
      <alignment horizontal="center" wrapText="1"/>
    </xf>
    <xf numFmtId="2" fontId="52" fillId="0" borderId="15" xfId="0" applyNumberFormat="1" applyFont="1" applyFill="1" applyBorder="1" applyAlignment="1">
      <alignment horizontal="center" wrapText="1"/>
    </xf>
    <xf numFmtId="2" fontId="52" fillId="0" borderId="11" xfId="0" applyNumberFormat="1" applyFont="1" applyFill="1" applyBorder="1" applyAlignment="1">
      <alignment horizontal="center" wrapText="1"/>
    </xf>
    <xf numFmtId="2" fontId="52" fillId="0" borderId="13" xfId="0" applyNumberFormat="1" applyFont="1" applyFill="1" applyBorder="1" applyAlignment="1">
      <alignment horizontal="center" wrapText="1"/>
    </xf>
    <xf numFmtId="2" fontId="52" fillId="0" borderId="12" xfId="0" applyNumberFormat="1" applyFont="1" applyFill="1" applyBorder="1" applyAlignment="1">
      <alignment horizontal="center" wrapText="1"/>
    </xf>
    <xf numFmtId="2" fontId="52" fillId="0" borderId="24" xfId="0" applyNumberFormat="1" applyFont="1" applyFill="1" applyBorder="1" applyAlignment="1">
      <alignment horizontal="left" wrapText="1"/>
    </xf>
    <xf numFmtId="2" fontId="52" fillId="0" borderId="26" xfId="0" applyNumberFormat="1" applyFont="1" applyFill="1" applyBorder="1" applyAlignment="1">
      <alignment horizontal="left" wrapText="1"/>
    </xf>
    <xf numFmtId="2" fontId="52" fillId="0" borderId="25" xfId="0" applyNumberFormat="1" applyFont="1" applyFill="1" applyBorder="1" applyAlignment="1">
      <alignment horizontal="left" wrapText="1"/>
    </xf>
    <xf numFmtId="0" fontId="52" fillId="0" borderId="13" xfId="0" applyNumberFormat="1" applyFont="1" applyFill="1" applyBorder="1" applyAlignment="1">
      <alignment horizontal="center" wrapText="1"/>
    </xf>
    <xf numFmtId="0" fontId="52" fillId="0" borderId="27" xfId="0" applyNumberFormat="1" applyFont="1" applyFill="1" applyBorder="1" applyAlignment="1">
      <alignment horizontal="center" wrapText="1"/>
    </xf>
    <xf numFmtId="49" fontId="52" fillId="0" borderId="13" xfId="0" applyNumberFormat="1" applyFont="1" applyFill="1" applyBorder="1" applyAlignment="1">
      <alignment horizontal="center" wrapText="1"/>
    </xf>
    <xf numFmtId="49" fontId="52" fillId="0" borderId="12" xfId="0" applyNumberFormat="1" applyFont="1" applyFill="1" applyBorder="1" applyAlignment="1">
      <alignment horizontal="center" wrapText="1"/>
    </xf>
    <xf numFmtId="0" fontId="52" fillId="0" borderId="24" xfId="0" applyNumberFormat="1" applyFont="1" applyFill="1" applyBorder="1" applyAlignment="1">
      <alignment horizontal="center" wrapText="1"/>
    </xf>
    <xf numFmtId="0" fontId="52" fillId="0" borderId="19" xfId="0" applyNumberFormat="1" applyFont="1" applyFill="1" applyBorder="1" applyAlignment="1">
      <alignment horizontal="center" wrapText="1"/>
    </xf>
    <xf numFmtId="0" fontId="52" fillId="0" borderId="22" xfId="0" applyNumberFormat="1" applyFont="1" applyFill="1" applyBorder="1" applyAlignment="1">
      <alignment horizontal="center" wrapText="1"/>
    </xf>
    <xf numFmtId="0" fontId="52" fillId="0" borderId="12" xfId="0" applyNumberFormat="1" applyFont="1" applyFill="1" applyBorder="1" applyAlignment="1">
      <alignment horizontal="center" wrapText="1"/>
    </xf>
    <xf numFmtId="2" fontId="49" fillId="0" borderId="16" xfId="0" applyNumberFormat="1" applyFont="1" applyFill="1" applyBorder="1" applyAlignment="1">
      <alignment horizontal="center" wrapText="1"/>
    </xf>
    <xf numFmtId="2" fontId="49" fillId="0" borderId="11" xfId="0" applyNumberFormat="1" applyFont="1" applyFill="1" applyBorder="1" applyAlignment="1">
      <alignment horizontal="center" wrapText="1"/>
    </xf>
    <xf numFmtId="2" fontId="52" fillId="0" borderId="19" xfId="0" applyNumberFormat="1" applyFont="1" applyFill="1" applyBorder="1" applyAlignment="1">
      <alignment horizontal="center" wrapText="1"/>
    </xf>
    <xf numFmtId="2" fontId="52" fillId="0" borderId="18" xfId="0" applyNumberFormat="1" applyFont="1" applyFill="1" applyBorder="1" applyAlignment="1">
      <alignment horizontal="center" wrapText="1"/>
    </xf>
    <xf numFmtId="2" fontId="52" fillId="0" borderId="17" xfId="0" applyNumberFormat="1" applyFont="1" applyFill="1" applyBorder="1" applyAlignment="1">
      <alignment horizontal="center" wrapText="1"/>
    </xf>
    <xf numFmtId="2" fontId="52" fillId="0" borderId="20" xfId="0" applyNumberFormat="1" applyFont="1" applyFill="1" applyBorder="1" applyAlignment="1">
      <alignment horizontal="center" wrapText="1"/>
    </xf>
    <xf numFmtId="2" fontId="52" fillId="0" borderId="22" xfId="0" applyNumberFormat="1" applyFont="1" applyFill="1" applyBorder="1" applyAlignment="1">
      <alignment horizontal="center" wrapText="1"/>
    </xf>
    <xf numFmtId="2" fontId="52" fillId="0" borderId="23" xfId="0" applyNumberFormat="1" applyFont="1" applyFill="1" applyBorder="1" applyAlignment="1">
      <alignment horizontal="center" wrapText="1"/>
    </xf>
    <xf numFmtId="49" fontId="52" fillId="0" borderId="23" xfId="0" applyNumberFormat="1" applyFont="1" applyFill="1" applyBorder="1" applyAlignment="1">
      <alignment horizontal="center" wrapText="1"/>
    </xf>
    <xf numFmtId="49" fontId="52" fillId="0" borderId="17" xfId="0" applyNumberFormat="1" applyFont="1" applyFill="1" applyBorder="1" applyAlignment="1">
      <alignment horizontal="center" wrapText="1"/>
    </xf>
    <xf numFmtId="0" fontId="50" fillId="0" borderId="25" xfId="0" applyNumberFormat="1" applyFont="1" applyFill="1" applyBorder="1" applyAlignment="1">
      <alignment horizontal="center" textRotation="90" wrapText="1"/>
    </xf>
    <xf numFmtId="0" fontId="50" fillId="0" borderId="17" xfId="0" applyNumberFormat="1" applyFont="1" applyFill="1" applyBorder="1" applyAlignment="1">
      <alignment horizontal="center" textRotation="90" wrapText="1"/>
    </xf>
    <xf numFmtId="2" fontId="52" fillId="0" borderId="24" xfId="0" applyNumberFormat="1" applyFont="1" applyFill="1" applyBorder="1" applyAlignment="1">
      <alignment horizontal="center" wrapText="1"/>
    </xf>
    <xf numFmtId="2" fontId="52" fillId="0" borderId="25" xfId="0" applyNumberFormat="1" applyFont="1" applyFill="1" applyBorder="1" applyAlignment="1">
      <alignment horizontal="center" wrapText="1"/>
    </xf>
    <xf numFmtId="49" fontId="52" fillId="0" borderId="25" xfId="0" applyNumberFormat="1" applyFont="1" applyFill="1" applyBorder="1" applyAlignment="1">
      <alignment horizontal="center" wrapText="1"/>
    </xf>
    <xf numFmtId="2" fontId="49" fillId="0" borderId="24" xfId="0" applyNumberFormat="1" applyFont="1" applyFill="1" applyBorder="1" applyAlignment="1">
      <alignment horizontal="center" wrapText="1"/>
    </xf>
    <xf numFmtId="2" fontId="49" fillId="0" borderId="25" xfId="0" applyNumberFormat="1" applyFont="1" applyFill="1" applyBorder="1" applyAlignment="1">
      <alignment horizontal="center" wrapText="1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Денежный 3" xfId="46"/>
    <cellStyle name="Денежный 3 2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Финансовый 3 2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13"/>
  <sheetViews>
    <sheetView tabSelected="1" view="pageBreakPreview" zoomScale="25" zoomScaleSheetLayoutView="25" zoomScalePageLayoutView="0" workbookViewId="0" topLeftCell="A248">
      <selection activeCell="D307" sqref="D305:D307"/>
    </sheetView>
  </sheetViews>
  <sheetFormatPr defaultColWidth="9.140625" defaultRowHeight="12.75"/>
  <cols>
    <col min="1" max="1" width="28.421875" style="51" customWidth="1"/>
    <col min="2" max="2" width="102.00390625" style="1" customWidth="1"/>
    <col min="3" max="3" width="38.28125" style="51" customWidth="1"/>
    <col min="4" max="4" width="34.00390625" style="51" customWidth="1"/>
    <col min="5" max="5" width="30.7109375" style="51" customWidth="1"/>
    <col min="6" max="6" width="34.28125" style="51" customWidth="1"/>
    <col min="7" max="7" width="31.421875" style="51" customWidth="1"/>
    <col min="8" max="8" width="30.8515625" style="51" customWidth="1"/>
    <col min="9" max="9" width="29.00390625" style="51" customWidth="1"/>
    <col min="10" max="10" width="29.140625" style="51" customWidth="1"/>
    <col min="11" max="11" width="28.57421875" style="51" customWidth="1"/>
    <col min="12" max="12" width="31.140625" style="51" customWidth="1"/>
    <col min="13" max="13" width="30.00390625" style="51" customWidth="1"/>
    <col min="14" max="14" width="37.8515625" style="51" customWidth="1"/>
    <col min="15" max="15" width="31.140625" style="51" customWidth="1"/>
    <col min="16" max="16" width="32.57421875" style="51" customWidth="1"/>
    <col min="17" max="17" width="36.7109375" style="51" customWidth="1"/>
    <col min="18" max="18" width="29.8515625" style="51" customWidth="1"/>
    <col min="19" max="19" width="34.8515625" style="51" customWidth="1"/>
    <col min="20" max="20" width="36.8515625" style="51" customWidth="1"/>
    <col min="21" max="21" width="31.140625" style="51" customWidth="1"/>
    <col min="22" max="22" width="31.7109375" style="51" customWidth="1"/>
    <col min="23" max="23" width="32.421875" style="51" customWidth="1"/>
    <col min="24" max="24" width="30.00390625" style="51" customWidth="1"/>
    <col min="25" max="25" width="28.421875" style="51" customWidth="1"/>
    <col min="26" max="26" width="25.421875" style="51" customWidth="1"/>
    <col min="27" max="27" width="27.28125" style="51" customWidth="1"/>
    <col min="28" max="28" width="31.57421875" style="51" customWidth="1"/>
    <col min="29" max="29" width="25.8515625" style="51" customWidth="1"/>
    <col min="30" max="30" width="32.7109375" style="54" customWidth="1"/>
    <col min="31" max="31" width="14.7109375" style="1" customWidth="1"/>
    <col min="32" max="32" width="13.7109375" style="1" customWidth="1"/>
    <col min="33" max="16384" width="9.140625" style="1" customWidth="1"/>
  </cols>
  <sheetData>
    <row r="1" spans="1:30" ht="57.75" hidden="1" thickBot="1">
      <c r="A1" s="169" t="s">
        <v>101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69"/>
      <c r="AA1" s="169"/>
      <c r="AB1" s="169"/>
      <c r="AC1" s="169"/>
      <c r="AD1" s="169"/>
    </row>
    <row r="2" spans="1:30" ht="57.75" thickBot="1">
      <c r="A2" s="171" t="s">
        <v>172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2"/>
      <c r="AA2" s="172"/>
      <c r="AB2" s="172"/>
      <c r="AC2" s="172"/>
      <c r="AD2" s="173"/>
    </row>
    <row r="3" spans="1:30" ht="57.75" thickBot="1">
      <c r="A3" s="171" t="s">
        <v>20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72"/>
      <c r="W3" s="172"/>
      <c r="X3" s="172"/>
      <c r="Y3" s="172"/>
      <c r="Z3" s="172"/>
      <c r="AA3" s="172"/>
      <c r="AB3" s="172"/>
      <c r="AC3" s="172"/>
      <c r="AD3" s="173"/>
    </row>
    <row r="4" spans="1:30" ht="57">
      <c r="A4" s="185" t="s">
        <v>158</v>
      </c>
      <c r="B4" s="187" t="s">
        <v>25</v>
      </c>
      <c r="C4" s="167" t="s">
        <v>69</v>
      </c>
      <c r="D4" s="167" t="s">
        <v>70</v>
      </c>
      <c r="E4" s="167" t="s">
        <v>71</v>
      </c>
      <c r="F4" s="167" t="s">
        <v>72</v>
      </c>
      <c r="G4" s="167" t="s">
        <v>65</v>
      </c>
      <c r="H4" s="167" t="s">
        <v>73</v>
      </c>
      <c r="I4" s="167" t="s">
        <v>133</v>
      </c>
      <c r="J4" s="167" t="s">
        <v>124</v>
      </c>
      <c r="K4" s="9"/>
      <c r="L4" s="167" t="s">
        <v>141</v>
      </c>
      <c r="M4" s="167" t="s">
        <v>75</v>
      </c>
      <c r="N4" s="167" t="s">
        <v>53</v>
      </c>
      <c r="O4" s="167" t="s">
        <v>54</v>
      </c>
      <c r="P4" s="167" t="s">
        <v>76</v>
      </c>
      <c r="Q4" s="167" t="s">
        <v>55</v>
      </c>
      <c r="R4" s="167" t="s">
        <v>77</v>
      </c>
      <c r="S4" s="167" t="s">
        <v>80</v>
      </c>
      <c r="T4" s="167" t="s">
        <v>84</v>
      </c>
      <c r="U4" s="167" t="s">
        <v>128</v>
      </c>
      <c r="V4" s="167" t="s">
        <v>134</v>
      </c>
      <c r="W4" s="167" t="s">
        <v>135</v>
      </c>
      <c r="X4" s="167" t="s">
        <v>56</v>
      </c>
      <c r="Y4" s="167" t="s">
        <v>57</v>
      </c>
      <c r="Z4" s="167" t="s">
        <v>59</v>
      </c>
      <c r="AA4" s="9"/>
      <c r="AB4" s="167" t="s">
        <v>78</v>
      </c>
      <c r="AC4" s="176" t="s">
        <v>58</v>
      </c>
      <c r="AD4" s="167" t="s">
        <v>79</v>
      </c>
    </row>
    <row r="5" spans="1:30" ht="409.5" customHeight="1" thickBot="1">
      <c r="A5" s="186"/>
      <c r="B5" s="188"/>
      <c r="C5" s="168"/>
      <c r="D5" s="168"/>
      <c r="E5" s="168"/>
      <c r="F5" s="168"/>
      <c r="G5" s="168"/>
      <c r="H5" s="168"/>
      <c r="I5" s="168"/>
      <c r="J5" s="168"/>
      <c r="K5" s="10" t="s">
        <v>74</v>
      </c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8"/>
      <c r="W5" s="168"/>
      <c r="X5" s="168"/>
      <c r="Y5" s="168"/>
      <c r="Z5" s="168"/>
      <c r="AA5" s="10" t="s">
        <v>66</v>
      </c>
      <c r="AB5" s="168"/>
      <c r="AC5" s="177"/>
      <c r="AD5" s="168"/>
    </row>
    <row r="6" spans="1:30" s="20" customFormat="1" ht="57.75" thickBot="1">
      <c r="A6" s="14">
        <v>1</v>
      </c>
      <c r="B6" s="15">
        <v>2</v>
      </c>
      <c r="C6" s="16" t="s">
        <v>67</v>
      </c>
      <c r="D6" s="17">
        <v>4</v>
      </c>
      <c r="E6" s="16">
        <v>5</v>
      </c>
      <c r="F6" s="16">
        <v>6</v>
      </c>
      <c r="G6" s="16">
        <v>7</v>
      </c>
      <c r="H6" s="16">
        <v>8</v>
      </c>
      <c r="I6" s="16" t="s">
        <v>68</v>
      </c>
      <c r="J6" s="17">
        <v>10</v>
      </c>
      <c r="K6" s="16">
        <v>11</v>
      </c>
      <c r="L6" s="16">
        <v>12</v>
      </c>
      <c r="M6" s="16">
        <v>13</v>
      </c>
      <c r="N6" s="16">
        <v>14</v>
      </c>
      <c r="O6" s="16">
        <v>15</v>
      </c>
      <c r="P6" s="18">
        <v>16</v>
      </c>
      <c r="Q6" s="16">
        <v>17</v>
      </c>
      <c r="R6" s="18">
        <v>18</v>
      </c>
      <c r="S6" s="16">
        <v>19</v>
      </c>
      <c r="T6" s="18">
        <v>20</v>
      </c>
      <c r="U6" s="16">
        <v>21</v>
      </c>
      <c r="V6" s="16">
        <v>22</v>
      </c>
      <c r="W6" s="18">
        <v>23</v>
      </c>
      <c r="X6" s="16">
        <v>24</v>
      </c>
      <c r="Y6" s="16">
        <v>25</v>
      </c>
      <c r="Z6" s="16">
        <v>26</v>
      </c>
      <c r="AA6" s="18">
        <v>27</v>
      </c>
      <c r="AB6" s="16">
        <v>28</v>
      </c>
      <c r="AC6" s="19">
        <v>29</v>
      </c>
      <c r="AD6" s="16">
        <v>30</v>
      </c>
    </row>
    <row r="7" spans="1:30" ht="57.75" thickBot="1">
      <c r="A7" s="171" t="s">
        <v>6</v>
      </c>
      <c r="B7" s="172"/>
      <c r="C7" s="172"/>
      <c r="D7" s="172"/>
      <c r="E7" s="172"/>
      <c r="F7" s="172"/>
      <c r="G7" s="172"/>
      <c r="H7" s="172"/>
      <c r="I7" s="172"/>
      <c r="J7" s="172"/>
      <c r="K7" s="172"/>
      <c r="L7" s="172"/>
      <c r="M7" s="172"/>
      <c r="N7" s="172"/>
      <c r="O7" s="172"/>
      <c r="P7" s="172"/>
      <c r="Q7" s="172"/>
      <c r="R7" s="172"/>
      <c r="S7" s="172"/>
      <c r="T7" s="172"/>
      <c r="U7" s="172"/>
      <c r="V7" s="172"/>
      <c r="W7" s="172"/>
      <c r="X7" s="172"/>
      <c r="Y7" s="172"/>
      <c r="Z7" s="172"/>
      <c r="AA7" s="172"/>
      <c r="AB7" s="172"/>
      <c r="AC7" s="172"/>
      <c r="AD7" s="173"/>
    </row>
    <row r="8" spans="1:30" ht="57.75" thickBot="1">
      <c r="A8" s="21">
        <v>14</v>
      </c>
      <c r="B8" s="22" t="s">
        <v>209</v>
      </c>
      <c r="C8" s="23"/>
      <c r="D8" s="24"/>
      <c r="E8" s="24"/>
      <c r="F8" s="24"/>
      <c r="G8" s="24">
        <v>23</v>
      </c>
      <c r="H8" s="25"/>
      <c r="I8" s="25"/>
      <c r="J8" s="25"/>
      <c r="K8" s="25"/>
      <c r="L8" s="25"/>
      <c r="M8" s="25"/>
      <c r="N8" s="26"/>
      <c r="O8" s="23">
        <v>3</v>
      </c>
      <c r="P8" s="26">
        <v>2</v>
      </c>
      <c r="Q8" s="23"/>
      <c r="R8" s="26"/>
      <c r="S8" s="23">
        <v>113</v>
      </c>
      <c r="T8" s="26"/>
      <c r="U8" s="23"/>
      <c r="V8" s="26"/>
      <c r="W8" s="23"/>
      <c r="X8" s="23"/>
      <c r="Y8" s="23"/>
      <c r="Z8" s="23"/>
      <c r="AA8" s="26"/>
      <c r="AB8" s="23"/>
      <c r="AC8" s="26"/>
      <c r="AD8" s="23"/>
    </row>
    <row r="9" spans="1:30" ht="115.5" thickBot="1">
      <c r="A9" s="21">
        <v>85</v>
      </c>
      <c r="B9" s="27" t="s">
        <v>144</v>
      </c>
      <c r="C9" s="23"/>
      <c r="D9" s="24"/>
      <c r="E9" s="24"/>
      <c r="F9" s="24"/>
      <c r="G9" s="24"/>
      <c r="H9" s="25"/>
      <c r="I9" s="25"/>
      <c r="J9" s="25"/>
      <c r="K9" s="25"/>
      <c r="L9" s="25"/>
      <c r="M9" s="25"/>
      <c r="N9" s="26"/>
      <c r="O9" s="23">
        <v>4</v>
      </c>
      <c r="P9" s="26"/>
      <c r="Q9" s="23"/>
      <c r="R9" s="26"/>
      <c r="S9" s="23">
        <v>30</v>
      </c>
      <c r="T9" s="26"/>
      <c r="U9" s="23"/>
      <c r="V9" s="21"/>
      <c r="W9" s="26"/>
      <c r="X9" s="23"/>
      <c r="Y9" s="23"/>
      <c r="Z9" s="26"/>
      <c r="AA9" s="21"/>
      <c r="AB9" s="23">
        <v>1</v>
      </c>
      <c r="AC9" s="26"/>
      <c r="AD9" s="23"/>
    </row>
    <row r="10" spans="1:30" ht="57.75" thickBot="1">
      <c r="A10" s="21">
        <v>16</v>
      </c>
      <c r="B10" s="27" t="s">
        <v>43</v>
      </c>
      <c r="C10" s="25">
        <v>20</v>
      </c>
      <c r="D10" s="24"/>
      <c r="E10" s="24"/>
      <c r="F10" s="24"/>
      <c r="G10" s="24"/>
      <c r="H10" s="25"/>
      <c r="I10" s="25"/>
      <c r="J10" s="25"/>
      <c r="K10" s="25"/>
      <c r="L10" s="25"/>
      <c r="M10" s="25"/>
      <c r="N10" s="26"/>
      <c r="O10" s="23"/>
      <c r="P10" s="26">
        <v>5</v>
      </c>
      <c r="Q10" s="23"/>
      <c r="R10" s="26"/>
      <c r="S10" s="23"/>
      <c r="T10" s="26"/>
      <c r="U10" s="23"/>
      <c r="V10" s="21"/>
      <c r="W10" s="26"/>
      <c r="X10" s="23"/>
      <c r="Y10" s="23"/>
      <c r="Z10" s="26"/>
      <c r="AA10" s="21"/>
      <c r="AB10" s="23"/>
      <c r="AC10" s="26"/>
      <c r="AD10" s="23"/>
    </row>
    <row r="11" spans="1:30" ht="57.75" thickBot="1">
      <c r="A11" s="21"/>
      <c r="B11" s="27" t="s">
        <v>7</v>
      </c>
      <c r="C11" s="23">
        <f aca="true" t="shared" si="0" ref="C11:AD11">SUM(C8:C10)</f>
        <v>20</v>
      </c>
      <c r="D11" s="23">
        <f t="shared" si="0"/>
        <v>0</v>
      </c>
      <c r="E11" s="23">
        <f t="shared" si="0"/>
        <v>0</v>
      </c>
      <c r="F11" s="23">
        <f t="shared" si="0"/>
        <v>0</v>
      </c>
      <c r="G11" s="23">
        <f t="shared" si="0"/>
        <v>23</v>
      </c>
      <c r="H11" s="23">
        <f t="shared" si="0"/>
        <v>0</v>
      </c>
      <c r="I11" s="23">
        <f t="shared" si="0"/>
        <v>0</v>
      </c>
      <c r="J11" s="23">
        <f t="shared" si="0"/>
        <v>0</v>
      </c>
      <c r="K11" s="23">
        <f t="shared" si="0"/>
        <v>0</v>
      </c>
      <c r="L11" s="23">
        <f t="shared" si="0"/>
        <v>0</v>
      </c>
      <c r="M11" s="23">
        <f t="shared" si="0"/>
        <v>0</v>
      </c>
      <c r="N11" s="23">
        <f t="shared" si="0"/>
        <v>0</v>
      </c>
      <c r="O11" s="23">
        <f t="shared" si="0"/>
        <v>7</v>
      </c>
      <c r="P11" s="23">
        <f t="shared" si="0"/>
        <v>7</v>
      </c>
      <c r="Q11" s="23">
        <f t="shared" si="0"/>
        <v>0</v>
      </c>
      <c r="R11" s="23">
        <f t="shared" si="0"/>
        <v>0</v>
      </c>
      <c r="S11" s="23">
        <f t="shared" si="0"/>
        <v>143</v>
      </c>
      <c r="T11" s="23">
        <f t="shared" si="0"/>
        <v>0</v>
      </c>
      <c r="U11" s="23">
        <f t="shared" si="0"/>
        <v>0</v>
      </c>
      <c r="V11" s="23">
        <f t="shared" si="0"/>
        <v>0</v>
      </c>
      <c r="W11" s="23">
        <f t="shared" si="0"/>
        <v>0</v>
      </c>
      <c r="X11" s="23">
        <f t="shared" si="0"/>
        <v>0</v>
      </c>
      <c r="Y11" s="23">
        <f t="shared" si="0"/>
        <v>0</v>
      </c>
      <c r="Z11" s="23">
        <f t="shared" si="0"/>
        <v>0</v>
      </c>
      <c r="AA11" s="23">
        <f t="shared" si="0"/>
        <v>0</v>
      </c>
      <c r="AB11" s="23">
        <f t="shared" si="0"/>
        <v>1</v>
      </c>
      <c r="AC11" s="28">
        <f t="shared" si="0"/>
        <v>0</v>
      </c>
      <c r="AD11" s="23">
        <f t="shared" si="0"/>
        <v>0</v>
      </c>
    </row>
    <row r="12" spans="1:30" ht="57.75" thickBot="1">
      <c r="A12" s="178" t="s">
        <v>64</v>
      </c>
      <c r="B12" s="184"/>
      <c r="C12" s="184"/>
      <c r="D12" s="184"/>
      <c r="E12" s="184"/>
      <c r="F12" s="184"/>
      <c r="G12" s="184"/>
      <c r="H12" s="184"/>
      <c r="I12" s="184"/>
      <c r="J12" s="184"/>
      <c r="K12" s="184"/>
      <c r="L12" s="184"/>
      <c r="M12" s="184"/>
      <c r="N12" s="184"/>
      <c r="O12" s="184"/>
      <c r="P12" s="184"/>
      <c r="Q12" s="184"/>
      <c r="R12" s="184"/>
      <c r="S12" s="184"/>
      <c r="T12" s="184"/>
      <c r="U12" s="184"/>
      <c r="V12" s="184"/>
      <c r="W12" s="184"/>
      <c r="X12" s="184"/>
      <c r="Y12" s="184"/>
      <c r="Z12" s="184"/>
      <c r="AA12" s="184"/>
      <c r="AB12" s="184"/>
      <c r="AC12" s="184"/>
      <c r="AD12" s="179"/>
    </row>
    <row r="13" spans="1:30" ht="57.75" thickBot="1">
      <c r="A13" s="21" t="s">
        <v>36</v>
      </c>
      <c r="B13" s="29" t="s">
        <v>156</v>
      </c>
      <c r="C13" s="23"/>
      <c r="D13" s="25"/>
      <c r="E13" s="25"/>
      <c r="F13" s="25"/>
      <c r="G13" s="25"/>
      <c r="H13" s="25"/>
      <c r="I13" s="25"/>
      <c r="J13" s="25"/>
      <c r="K13" s="25">
        <v>150</v>
      </c>
      <c r="L13" s="25"/>
      <c r="M13" s="25"/>
      <c r="N13" s="26"/>
      <c r="O13" s="23"/>
      <c r="P13" s="26"/>
      <c r="Q13" s="23"/>
      <c r="R13" s="26"/>
      <c r="S13" s="23"/>
      <c r="T13" s="26"/>
      <c r="U13" s="23"/>
      <c r="V13" s="26"/>
      <c r="W13" s="23"/>
      <c r="X13" s="23"/>
      <c r="Y13" s="26"/>
      <c r="Z13" s="23"/>
      <c r="AA13" s="26"/>
      <c r="AB13" s="23"/>
      <c r="AC13" s="28"/>
      <c r="AD13" s="21"/>
    </row>
    <row r="14" spans="1:30" ht="57.75" thickBot="1">
      <c r="A14" s="21"/>
      <c r="B14" s="27" t="s">
        <v>31</v>
      </c>
      <c r="C14" s="25">
        <f aca="true" t="shared" si="1" ref="C14:AD14">SUM(C13:C13)</f>
        <v>0</v>
      </c>
      <c r="D14" s="25">
        <f t="shared" si="1"/>
        <v>0</v>
      </c>
      <c r="E14" s="25">
        <f t="shared" si="1"/>
        <v>0</v>
      </c>
      <c r="F14" s="25">
        <f t="shared" si="1"/>
        <v>0</v>
      </c>
      <c r="G14" s="25">
        <f t="shared" si="1"/>
        <v>0</v>
      </c>
      <c r="H14" s="25">
        <f t="shared" si="1"/>
        <v>0</v>
      </c>
      <c r="I14" s="25">
        <f t="shared" si="1"/>
        <v>0</v>
      </c>
      <c r="J14" s="25">
        <f t="shared" si="1"/>
        <v>0</v>
      </c>
      <c r="K14" s="25">
        <f t="shared" si="1"/>
        <v>150</v>
      </c>
      <c r="L14" s="25">
        <f t="shared" si="1"/>
        <v>0</v>
      </c>
      <c r="M14" s="25">
        <f t="shared" si="1"/>
        <v>0</v>
      </c>
      <c r="N14" s="25">
        <f t="shared" si="1"/>
        <v>0</v>
      </c>
      <c r="O14" s="25">
        <f t="shared" si="1"/>
        <v>0</v>
      </c>
      <c r="P14" s="25">
        <f t="shared" si="1"/>
        <v>0</v>
      </c>
      <c r="Q14" s="25">
        <f t="shared" si="1"/>
        <v>0</v>
      </c>
      <c r="R14" s="25">
        <f t="shared" si="1"/>
        <v>0</v>
      </c>
      <c r="S14" s="25">
        <f t="shared" si="1"/>
        <v>0</v>
      </c>
      <c r="T14" s="25">
        <f t="shared" si="1"/>
        <v>0</v>
      </c>
      <c r="U14" s="25">
        <f t="shared" si="1"/>
        <v>0</v>
      </c>
      <c r="V14" s="25">
        <f t="shared" si="1"/>
        <v>0</v>
      </c>
      <c r="W14" s="25">
        <f t="shared" si="1"/>
        <v>0</v>
      </c>
      <c r="X14" s="25">
        <f t="shared" si="1"/>
        <v>0</v>
      </c>
      <c r="Y14" s="25">
        <f t="shared" si="1"/>
        <v>0</v>
      </c>
      <c r="Z14" s="25">
        <f t="shared" si="1"/>
        <v>0</v>
      </c>
      <c r="AA14" s="25">
        <f t="shared" si="1"/>
        <v>0</v>
      </c>
      <c r="AB14" s="25">
        <f t="shared" si="1"/>
        <v>0</v>
      </c>
      <c r="AC14" s="26">
        <f t="shared" si="1"/>
        <v>0</v>
      </c>
      <c r="AD14" s="21">
        <f t="shared" si="1"/>
        <v>0</v>
      </c>
    </row>
    <row r="15" spans="1:30" ht="57.75" thickBot="1">
      <c r="A15" s="171" t="s">
        <v>33</v>
      </c>
      <c r="B15" s="172"/>
      <c r="C15" s="172"/>
      <c r="D15" s="172"/>
      <c r="E15" s="172"/>
      <c r="F15" s="172"/>
      <c r="G15" s="172"/>
      <c r="H15" s="172"/>
      <c r="I15" s="172"/>
      <c r="J15" s="172"/>
      <c r="K15" s="172"/>
      <c r="L15" s="172"/>
      <c r="M15" s="172"/>
      <c r="N15" s="172"/>
      <c r="O15" s="172"/>
      <c r="P15" s="172"/>
      <c r="Q15" s="172"/>
      <c r="R15" s="172"/>
      <c r="S15" s="172"/>
      <c r="T15" s="172"/>
      <c r="U15" s="172"/>
      <c r="V15" s="172"/>
      <c r="W15" s="172"/>
      <c r="X15" s="172"/>
      <c r="Y15" s="172"/>
      <c r="Z15" s="172"/>
      <c r="AA15" s="172"/>
      <c r="AB15" s="172"/>
      <c r="AC15" s="172"/>
      <c r="AD15" s="173"/>
    </row>
    <row r="16" spans="1:30" ht="57.75" thickBot="1">
      <c r="A16" s="21">
        <v>33</v>
      </c>
      <c r="B16" s="27" t="s">
        <v>47</v>
      </c>
      <c r="C16" s="23"/>
      <c r="D16" s="25"/>
      <c r="E16" s="25"/>
      <c r="F16" s="25"/>
      <c r="G16" s="25"/>
      <c r="H16" s="25"/>
      <c r="I16" s="25"/>
      <c r="J16" s="25">
        <v>5</v>
      </c>
      <c r="K16" s="25"/>
      <c r="L16" s="25"/>
      <c r="M16" s="25"/>
      <c r="N16" s="26"/>
      <c r="O16" s="21"/>
      <c r="P16" s="26"/>
      <c r="Q16" s="21">
        <v>3</v>
      </c>
      <c r="R16" s="26"/>
      <c r="S16" s="21"/>
      <c r="T16" s="26"/>
      <c r="U16" s="21"/>
      <c r="V16" s="26"/>
      <c r="W16" s="23">
        <v>23</v>
      </c>
      <c r="X16" s="21"/>
      <c r="Y16" s="26"/>
      <c r="Z16" s="21"/>
      <c r="AA16" s="23"/>
      <c r="AB16" s="26"/>
      <c r="AC16" s="30"/>
      <c r="AD16" s="14"/>
    </row>
    <row r="17" spans="1:30" ht="115.5" thickBot="1">
      <c r="A17" s="21">
        <v>47</v>
      </c>
      <c r="B17" s="27" t="s">
        <v>179</v>
      </c>
      <c r="C17" s="23"/>
      <c r="D17" s="25"/>
      <c r="E17" s="25"/>
      <c r="F17" s="25"/>
      <c r="G17" s="25">
        <v>11</v>
      </c>
      <c r="H17" s="25"/>
      <c r="I17" s="25">
        <v>24</v>
      </c>
      <c r="J17" s="25">
        <v>11.4</v>
      </c>
      <c r="K17" s="25"/>
      <c r="L17" s="25"/>
      <c r="M17" s="25"/>
      <c r="N17" s="26"/>
      <c r="O17" s="21"/>
      <c r="P17" s="26">
        <v>1</v>
      </c>
      <c r="Q17" s="21"/>
      <c r="R17" s="26"/>
      <c r="S17" s="21"/>
      <c r="T17" s="26"/>
      <c r="U17" s="21"/>
      <c r="V17" s="25">
        <v>16</v>
      </c>
      <c r="W17" s="21"/>
      <c r="X17" s="21"/>
      <c r="Y17" s="26"/>
      <c r="Z17" s="21"/>
      <c r="AA17" s="21"/>
      <c r="AB17" s="26"/>
      <c r="AC17" s="30"/>
      <c r="AD17" s="21"/>
    </row>
    <row r="18" spans="1:30" ht="115.5" thickBot="1">
      <c r="A18" s="21" t="s">
        <v>167</v>
      </c>
      <c r="B18" s="27" t="s">
        <v>166</v>
      </c>
      <c r="C18" s="23"/>
      <c r="D18" s="24"/>
      <c r="E18" s="24"/>
      <c r="F18" s="24"/>
      <c r="G18" s="24"/>
      <c r="H18" s="25"/>
      <c r="I18" s="25">
        <v>86</v>
      </c>
      <c r="J18" s="25">
        <v>33.7</v>
      </c>
      <c r="K18" s="25"/>
      <c r="L18" s="25"/>
      <c r="M18" s="25"/>
      <c r="N18" s="26"/>
      <c r="O18" s="23"/>
      <c r="P18" s="26"/>
      <c r="Q18" s="23">
        <v>4</v>
      </c>
      <c r="R18" s="26"/>
      <c r="S18" s="23"/>
      <c r="T18" s="26"/>
      <c r="U18" s="23">
        <v>47</v>
      </c>
      <c r="V18" s="26"/>
      <c r="W18" s="21"/>
      <c r="X18" s="23"/>
      <c r="Y18" s="23"/>
      <c r="Z18" s="26"/>
      <c r="AA18" s="21"/>
      <c r="AB18" s="23"/>
      <c r="AC18" s="26"/>
      <c r="AD18" s="23"/>
    </row>
    <row r="19" spans="1:30" ht="57.75" thickBot="1">
      <c r="A19" s="21">
        <v>9</v>
      </c>
      <c r="B19" s="27" t="s">
        <v>51</v>
      </c>
      <c r="C19" s="23"/>
      <c r="D19" s="25"/>
      <c r="E19" s="25"/>
      <c r="F19" s="25"/>
      <c r="G19" s="25"/>
      <c r="H19" s="25"/>
      <c r="I19" s="25"/>
      <c r="J19" s="25"/>
      <c r="K19" s="25"/>
      <c r="L19" s="25"/>
      <c r="M19" s="25">
        <v>19</v>
      </c>
      <c r="N19" s="26"/>
      <c r="O19" s="21">
        <v>9</v>
      </c>
      <c r="P19" s="26"/>
      <c r="Q19" s="21"/>
      <c r="R19" s="26"/>
      <c r="S19" s="21"/>
      <c r="T19" s="21"/>
      <c r="U19" s="21"/>
      <c r="V19" s="26"/>
      <c r="W19" s="21"/>
      <c r="X19" s="21"/>
      <c r="Y19" s="26"/>
      <c r="Z19" s="21"/>
      <c r="AA19" s="26"/>
      <c r="AB19" s="21"/>
      <c r="AC19" s="30"/>
      <c r="AD19" s="21"/>
    </row>
    <row r="20" spans="1:30" ht="115.5" thickBot="1">
      <c r="A20" s="21" t="s">
        <v>36</v>
      </c>
      <c r="B20" s="27" t="s">
        <v>69</v>
      </c>
      <c r="C20" s="25">
        <v>15</v>
      </c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6"/>
      <c r="O20" s="21"/>
      <c r="P20" s="26"/>
      <c r="Q20" s="21"/>
      <c r="R20" s="26"/>
      <c r="S20" s="21"/>
      <c r="T20" s="21"/>
      <c r="U20" s="21"/>
      <c r="V20" s="26"/>
      <c r="W20" s="21"/>
      <c r="X20" s="21"/>
      <c r="Y20" s="26"/>
      <c r="Z20" s="21"/>
      <c r="AA20" s="26"/>
      <c r="AB20" s="21"/>
      <c r="AC20" s="30"/>
      <c r="AD20" s="21"/>
    </row>
    <row r="21" spans="1:30" ht="115.5" thickBot="1">
      <c r="A21" s="21" t="s">
        <v>36</v>
      </c>
      <c r="B21" s="27" t="s">
        <v>85</v>
      </c>
      <c r="C21" s="23"/>
      <c r="D21" s="25">
        <v>30</v>
      </c>
      <c r="E21" s="25"/>
      <c r="F21" s="25"/>
      <c r="G21" s="25"/>
      <c r="H21" s="25"/>
      <c r="I21" s="25"/>
      <c r="J21" s="25"/>
      <c r="K21" s="25"/>
      <c r="L21" s="25"/>
      <c r="M21" s="25"/>
      <c r="N21" s="28"/>
      <c r="O21" s="23"/>
      <c r="P21" s="24"/>
      <c r="Q21" s="24"/>
      <c r="R21" s="24"/>
      <c r="S21" s="24"/>
      <c r="T21" s="23"/>
      <c r="U21" s="23"/>
      <c r="V21" s="31"/>
      <c r="W21" s="23"/>
      <c r="X21" s="24"/>
      <c r="Y21" s="31"/>
      <c r="Z21" s="23"/>
      <c r="AA21" s="24"/>
      <c r="AB21" s="24"/>
      <c r="AC21" s="31"/>
      <c r="AD21" s="23"/>
    </row>
    <row r="22" spans="1:30" ht="57.75" thickBot="1">
      <c r="A22" s="23"/>
      <c r="B22" s="29" t="s">
        <v>31</v>
      </c>
      <c r="C22" s="23">
        <f aca="true" t="shared" si="2" ref="C22:AD22">SUM(C16:C21)</f>
        <v>15</v>
      </c>
      <c r="D22" s="23">
        <f t="shared" si="2"/>
        <v>30</v>
      </c>
      <c r="E22" s="23">
        <f t="shared" si="2"/>
        <v>0</v>
      </c>
      <c r="F22" s="23">
        <f t="shared" si="2"/>
        <v>0</v>
      </c>
      <c r="G22" s="23">
        <f t="shared" si="2"/>
        <v>11</v>
      </c>
      <c r="H22" s="23">
        <f t="shared" si="2"/>
        <v>0</v>
      </c>
      <c r="I22" s="23">
        <f t="shared" si="2"/>
        <v>110</v>
      </c>
      <c r="J22" s="23">
        <f t="shared" si="2"/>
        <v>50.1</v>
      </c>
      <c r="K22" s="23">
        <f t="shared" si="2"/>
        <v>0</v>
      </c>
      <c r="L22" s="23">
        <f t="shared" si="2"/>
        <v>0</v>
      </c>
      <c r="M22" s="23">
        <f t="shared" si="2"/>
        <v>19</v>
      </c>
      <c r="N22" s="23">
        <f t="shared" si="2"/>
        <v>0</v>
      </c>
      <c r="O22" s="23">
        <f t="shared" si="2"/>
        <v>9</v>
      </c>
      <c r="P22" s="23">
        <f t="shared" si="2"/>
        <v>1</v>
      </c>
      <c r="Q22" s="23">
        <f t="shared" si="2"/>
        <v>7</v>
      </c>
      <c r="R22" s="23">
        <f t="shared" si="2"/>
        <v>0</v>
      </c>
      <c r="S22" s="23">
        <f t="shared" si="2"/>
        <v>0</v>
      </c>
      <c r="T22" s="23">
        <f t="shared" si="2"/>
        <v>0</v>
      </c>
      <c r="U22" s="23">
        <f t="shared" si="2"/>
        <v>47</v>
      </c>
      <c r="V22" s="23">
        <f t="shared" si="2"/>
        <v>16</v>
      </c>
      <c r="W22" s="23">
        <f t="shared" si="2"/>
        <v>23</v>
      </c>
      <c r="X22" s="23">
        <f t="shared" si="2"/>
        <v>0</v>
      </c>
      <c r="Y22" s="23">
        <f t="shared" si="2"/>
        <v>0</v>
      </c>
      <c r="Z22" s="23">
        <f t="shared" si="2"/>
        <v>0</v>
      </c>
      <c r="AA22" s="23">
        <f t="shared" si="2"/>
        <v>0</v>
      </c>
      <c r="AB22" s="23">
        <f t="shared" si="2"/>
        <v>0</v>
      </c>
      <c r="AC22" s="28">
        <f t="shared" si="2"/>
        <v>0</v>
      </c>
      <c r="AD22" s="23">
        <f t="shared" si="2"/>
        <v>0</v>
      </c>
    </row>
    <row r="23" spans="1:30" ht="57.75" thickBot="1">
      <c r="A23" s="171" t="s">
        <v>30</v>
      </c>
      <c r="B23" s="172"/>
      <c r="C23" s="172"/>
      <c r="D23" s="172"/>
      <c r="E23" s="172"/>
      <c r="F23" s="172"/>
      <c r="G23" s="172"/>
      <c r="H23" s="172"/>
      <c r="I23" s="172"/>
      <c r="J23" s="172"/>
      <c r="K23" s="172"/>
      <c r="L23" s="172"/>
      <c r="M23" s="172"/>
      <c r="N23" s="172"/>
      <c r="O23" s="172"/>
      <c r="P23" s="172"/>
      <c r="Q23" s="172"/>
      <c r="R23" s="172"/>
      <c r="S23" s="172"/>
      <c r="T23" s="172"/>
      <c r="U23" s="172"/>
      <c r="V23" s="172"/>
      <c r="W23" s="172"/>
      <c r="X23" s="172"/>
      <c r="Y23" s="172"/>
      <c r="Z23" s="172"/>
      <c r="AA23" s="172"/>
      <c r="AB23" s="172"/>
      <c r="AC23" s="172"/>
      <c r="AD23" s="173"/>
    </row>
    <row r="24" spans="1:30" ht="115.5" thickBot="1">
      <c r="A24" s="21">
        <v>4</v>
      </c>
      <c r="B24" s="32" t="s">
        <v>182</v>
      </c>
      <c r="C24" s="23"/>
      <c r="D24" s="25"/>
      <c r="E24" s="25">
        <v>14</v>
      </c>
      <c r="F24" s="25"/>
      <c r="G24" s="25"/>
      <c r="H24" s="25"/>
      <c r="I24" s="24"/>
      <c r="J24" s="24"/>
      <c r="K24" s="24"/>
      <c r="L24" s="24"/>
      <c r="M24" s="24"/>
      <c r="N24" s="24"/>
      <c r="O24" s="24">
        <v>6</v>
      </c>
      <c r="P24" s="24">
        <v>2</v>
      </c>
      <c r="Q24" s="24"/>
      <c r="R24" s="24">
        <v>6</v>
      </c>
      <c r="S24" s="24"/>
      <c r="T24" s="24">
        <v>67</v>
      </c>
      <c r="U24" s="24"/>
      <c r="V24" s="24"/>
      <c r="W24" s="24"/>
      <c r="X24" s="24"/>
      <c r="Y24" s="24"/>
      <c r="Z24" s="24"/>
      <c r="AA24" s="24"/>
      <c r="AB24" s="24"/>
      <c r="AC24" s="31"/>
      <c r="AD24" s="23"/>
    </row>
    <row r="25" spans="1:30" ht="57.75" thickBot="1">
      <c r="A25" s="23">
        <v>13</v>
      </c>
      <c r="B25" s="33" t="s">
        <v>8</v>
      </c>
      <c r="C25" s="23"/>
      <c r="D25" s="24"/>
      <c r="E25" s="24"/>
      <c r="F25" s="24"/>
      <c r="G25" s="24"/>
      <c r="H25" s="25"/>
      <c r="I25" s="25"/>
      <c r="J25" s="25"/>
      <c r="K25" s="25"/>
      <c r="L25" s="25"/>
      <c r="M25" s="25"/>
      <c r="N25" s="26"/>
      <c r="O25" s="23">
        <v>9</v>
      </c>
      <c r="P25" s="26"/>
      <c r="Q25" s="23"/>
      <c r="R25" s="26"/>
      <c r="S25" s="23"/>
      <c r="T25" s="23"/>
      <c r="U25" s="23"/>
      <c r="V25" s="26"/>
      <c r="W25" s="23"/>
      <c r="X25" s="23"/>
      <c r="Y25" s="26"/>
      <c r="Z25" s="23">
        <v>0.5</v>
      </c>
      <c r="AA25" s="23"/>
      <c r="AB25" s="26"/>
      <c r="AC25" s="28"/>
      <c r="AD25" s="21"/>
    </row>
    <row r="26" spans="1:30" ht="57.75" thickBot="1">
      <c r="A26" s="16"/>
      <c r="B26" s="27" t="s">
        <v>7</v>
      </c>
      <c r="C26" s="23">
        <f aca="true" t="shared" si="3" ref="C26:AD26">SUM(C24:C25)</f>
        <v>0</v>
      </c>
      <c r="D26" s="23">
        <f t="shared" si="3"/>
        <v>0</v>
      </c>
      <c r="E26" s="23">
        <f t="shared" si="3"/>
        <v>14</v>
      </c>
      <c r="F26" s="23">
        <f t="shared" si="3"/>
        <v>0</v>
      </c>
      <c r="G26" s="23">
        <f t="shared" si="3"/>
        <v>0</v>
      </c>
      <c r="H26" s="23">
        <f t="shared" si="3"/>
        <v>0</v>
      </c>
      <c r="I26" s="23">
        <f t="shared" si="3"/>
        <v>0</v>
      </c>
      <c r="J26" s="23">
        <f t="shared" si="3"/>
        <v>0</v>
      </c>
      <c r="K26" s="23">
        <f t="shared" si="3"/>
        <v>0</v>
      </c>
      <c r="L26" s="23">
        <f t="shared" si="3"/>
        <v>0</v>
      </c>
      <c r="M26" s="23">
        <f t="shared" si="3"/>
        <v>0</v>
      </c>
      <c r="N26" s="23">
        <f t="shared" si="3"/>
        <v>0</v>
      </c>
      <c r="O26" s="23">
        <f t="shared" si="3"/>
        <v>15</v>
      </c>
      <c r="P26" s="23">
        <f t="shared" si="3"/>
        <v>2</v>
      </c>
      <c r="Q26" s="23">
        <f t="shared" si="3"/>
        <v>0</v>
      </c>
      <c r="R26" s="23">
        <f t="shared" si="3"/>
        <v>6</v>
      </c>
      <c r="S26" s="23">
        <f t="shared" si="3"/>
        <v>0</v>
      </c>
      <c r="T26" s="23">
        <f t="shared" si="3"/>
        <v>67</v>
      </c>
      <c r="U26" s="23">
        <f t="shared" si="3"/>
        <v>0</v>
      </c>
      <c r="V26" s="23">
        <f t="shared" si="3"/>
        <v>0</v>
      </c>
      <c r="W26" s="23">
        <f t="shared" si="3"/>
        <v>0</v>
      </c>
      <c r="X26" s="23">
        <f t="shared" si="3"/>
        <v>0</v>
      </c>
      <c r="Y26" s="23">
        <f t="shared" si="3"/>
        <v>0</v>
      </c>
      <c r="Z26" s="23">
        <f t="shared" si="3"/>
        <v>0.5</v>
      </c>
      <c r="AA26" s="23">
        <f t="shared" si="3"/>
        <v>0</v>
      </c>
      <c r="AB26" s="23">
        <f t="shared" si="3"/>
        <v>0</v>
      </c>
      <c r="AC26" s="28">
        <f t="shared" si="3"/>
        <v>0</v>
      </c>
      <c r="AD26" s="23">
        <f t="shared" si="3"/>
        <v>0</v>
      </c>
    </row>
    <row r="27" spans="1:30" ht="115.5" thickBot="1">
      <c r="A27" s="14"/>
      <c r="B27" s="27" t="s">
        <v>86</v>
      </c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8">
        <v>3</v>
      </c>
      <c r="AD27" s="23"/>
    </row>
    <row r="28" spans="1:30" ht="57.75" thickBot="1">
      <c r="A28" s="21"/>
      <c r="B28" s="34" t="s">
        <v>11</v>
      </c>
      <c r="C28" s="23">
        <f aca="true" t="shared" si="4" ref="C28:AB28">C11+C14+C22+C26</f>
        <v>35</v>
      </c>
      <c r="D28" s="23">
        <f t="shared" si="4"/>
        <v>30</v>
      </c>
      <c r="E28" s="23">
        <f t="shared" si="4"/>
        <v>14</v>
      </c>
      <c r="F28" s="23">
        <f t="shared" si="4"/>
        <v>0</v>
      </c>
      <c r="G28" s="23">
        <f t="shared" si="4"/>
        <v>34</v>
      </c>
      <c r="H28" s="23">
        <f t="shared" si="4"/>
        <v>0</v>
      </c>
      <c r="I28" s="23">
        <f t="shared" si="4"/>
        <v>110</v>
      </c>
      <c r="J28" s="23">
        <f t="shared" si="4"/>
        <v>50.1</v>
      </c>
      <c r="K28" s="23">
        <f t="shared" si="4"/>
        <v>150</v>
      </c>
      <c r="L28" s="23">
        <f t="shared" si="4"/>
        <v>0</v>
      </c>
      <c r="M28" s="23">
        <f t="shared" si="4"/>
        <v>19</v>
      </c>
      <c r="N28" s="23">
        <f t="shared" si="4"/>
        <v>0</v>
      </c>
      <c r="O28" s="23">
        <f t="shared" si="4"/>
        <v>31</v>
      </c>
      <c r="P28" s="23">
        <f t="shared" si="4"/>
        <v>10</v>
      </c>
      <c r="Q28" s="23">
        <f t="shared" si="4"/>
        <v>7</v>
      </c>
      <c r="R28" s="23">
        <f t="shared" si="4"/>
        <v>6</v>
      </c>
      <c r="S28" s="23">
        <f t="shared" si="4"/>
        <v>143</v>
      </c>
      <c r="T28" s="23">
        <f t="shared" si="4"/>
        <v>67</v>
      </c>
      <c r="U28" s="23">
        <f t="shared" si="4"/>
        <v>47</v>
      </c>
      <c r="V28" s="23">
        <f t="shared" si="4"/>
        <v>16</v>
      </c>
      <c r="W28" s="23">
        <f t="shared" si="4"/>
        <v>23</v>
      </c>
      <c r="X28" s="23">
        <f t="shared" si="4"/>
        <v>0</v>
      </c>
      <c r="Y28" s="23">
        <f t="shared" si="4"/>
        <v>0</v>
      </c>
      <c r="Z28" s="23">
        <f t="shared" si="4"/>
        <v>0.5</v>
      </c>
      <c r="AA28" s="23">
        <f t="shared" si="4"/>
        <v>0</v>
      </c>
      <c r="AB28" s="23">
        <f t="shared" si="4"/>
        <v>1</v>
      </c>
      <c r="AC28" s="28">
        <v>3</v>
      </c>
      <c r="AD28" s="23">
        <f>AD11+AD14+AD22+AD26</f>
        <v>0</v>
      </c>
    </row>
    <row r="29" spans="1:30" ht="47.25" customHeight="1" thickBot="1">
      <c r="A29" s="171" t="s">
        <v>172</v>
      </c>
      <c r="B29" s="172"/>
      <c r="C29" s="172"/>
      <c r="D29" s="172"/>
      <c r="E29" s="172"/>
      <c r="F29" s="172"/>
      <c r="G29" s="172"/>
      <c r="H29" s="172"/>
      <c r="I29" s="172"/>
      <c r="J29" s="172"/>
      <c r="K29" s="172"/>
      <c r="L29" s="172"/>
      <c r="M29" s="172"/>
      <c r="N29" s="172"/>
      <c r="O29" s="172"/>
      <c r="P29" s="172"/>
      <c r="Q29" s="172"/>
      <c r="R29" s="172"/>
      <c r="S29" s="172"/>
      <c r="T29" s="172"/>
      <c r="U29" s="172"/>
      <c r="V29" s="172"/>
      <c r="W29" s="172"/>
      <c r="X29" s="172"/>
      <c r="Y29" s="172"/>
      <c r="Z29" s="172"/>
      <c r="AA29" s="172"/>
      <c r="AB29" s="172"/>
      <c r="AC29" s="172"/>
      <c r="AD29" s="173"/>
    </row>
    <row r="30" spans="1:30" ht="57.75" thickBot="1">
      <c r="A30" s="171" t="s">
        <v>24</v>
      </c>
      <c r="B30" s="172"/>
      <c r="C30" s="172"/>
      <c r="D30" s="172"/>
      <c r="E30" s="172"/>
      <c r="F30" s="172"/>
      <c r="G30" s="172"/>
      <c r="H30" s="172"/>
      <c r="I30" s="172"/>
      <c r="J30" s="172"/>
      <c r="K30" s="172"/>
      <c r="L30" s="172"/>
      <c r="M30" s="172"/>
      <c r="N30" s="172"/>
      <c r="O30" s="172"/>
      <c r="P30" s="172"/>
      <c r="Q30" s="172"/>
      <c r="R30" s="172"/>
      <c r="S30" s="172"/>
      <c r="T30" s="172"/>
      <c r="U30" s="172"/>
      <c r="V30" s="172"/>
      <c r="W30" s="172"/>
      <c r="X30" s="172"/>
      <c r="Y30" s="172"/>
      <c r="Z30" s="172"/>
      <c r="AA30" s="172"/>
      <c r="AB30" s="172"/>
      <c r="AC30" s="172"/>
      <c r="AD30" s="173"/>
    </row>
    <row r="31" spans="1:30" ht="57">
      <c r="A31" s="185" t="s">
        <v>158</v>
      </c>
      <c r="B31" s="187" t="s">
        <v>25</v>
      </c>
      <c r="C31" s="167" t="s">
        <v>69</v>
      </c>
      <c r="D31" s="167" t="s">
        <v>70</v>
      </c>
      <c r="E31" s="167" t="s">
        <v>71</v>
      </c>
      <c r="F31" s="167" t="s">
        <v>72</v>
      </c>
      <c r="G31" s="167" t="s">
        <v>65</v>
      </c>
      <c r="H31" s="167" t="s">
        <v>73</v>
      </c>
      <c r="I31" s="167" t="s">
        <v>133</v>
      </c>
      <c r="J31" s="167" t="s">
        <v>124</v>
      </c>
      <c r="K31" s="9"/>
      <c r="L31" s="167" t="s">
        <v>141</v>
      </c>
      <c r="M31" s="167" t="s">
        <v>75</v>
      </c>
      <c r="N31" s="167" t="s">
        <v>53</v>
      </c>
      <c r="O31" s="167" t="s">
        <v>54</v>
      </c>
      <c r="P31" s="167" t="s">
        <v>76</v>
      </c>
      <c r="Q31" s="167" t="s">
        <v>55</v>
      </c>
      <c r="R31" s="167" t="s">
        <v>77</v>
      </c>
      <c r="S31" s="167" t="s">
        <v>80</v>
      </c>
      <c r="T31" s="167" t="s">
        <v>84</v>
      </c>
      <c r="U31" s="167" t="s">
        <v>128</v>
      </c>
      <c r="V31" s="167" t="s">
        <v>134</v>
      </c>
      <c r="W31" s="167" t="s">
        <v>135</v>
      </c>
      <c r="X31" s="167" t="s">
        <v>56</v>
      </c>
      <c r="Y31" s="167" t="s">
        <v>57</v>
      </c>
      <c r="Z31" s="167" t="s">
        <v>59</v>
      </c>
      <c r="AA31" s="9"/>
      <c r="AB31" s="167" t="s">
        <v>78</v>
      </c>
      <c r="AC31" s="176" t="s">
        <v>58</v>
      </c>
      <c r="AD31" s="167" t="s">
        <v>79</v>
      </c>
    </row>
    <row r="32" spans="1:30" ht="409.5" customHeight="1" thickBot="1">
      <c r="A32" s="186"/>
      <c r="B32" s="188"/>
      <c r="C32" s="168"/>
      <c r="D32" s="168"/>
      <c r="E32" s="168"/>
      <c r="F32" s="168"/>
      <c r="G32" s="168"/>
      <c r="H32" s="168"/>
      <c r="I32" s="168"/>
      <c r="J32" s="168"/>
      <c r="K32" s="10" t="s">
        <v>74</v>
      </c>
      <c r="L32" s="168"/>
      <c r="M32" s="168"/>
      <c r="N32" s="168"/>
      <c r="O32" s="168"/>
      <c r="P32" s="168"/>
      <c r="Q32" s="168"/>
      <c r="R32" s="168"/>
      <c r="S32" s="168"/>
      <c r="T32" s="168"/>
      <c r="U32" s="168"/>
      <c r="V32" s="168"/>
      <c r="W32" s="168"/>
      <c r="X32" s="168"/>
      <c r="Y32" s="168"/>
      <c r="Z32" s="168"/>
      <c r="AA32" s="10" t="s">
        <v>66</v>
      </c>
      <c r="AB32" s="168"/>
      <c r="AC32" s="177"/>
      <c r="AD32" s="168"/>
    </row>
    <row r="33" spans="1:30" ht="57.75" thickBot="1">
      <c r="A33" s="14">
        <v>1</v>
      </c>
      <c r="B33" s="15">
        <v>2</v>
      </c>
      <c r="C33" s="16" t="s">
        <v>67</v>
      </c>
      <c r="D33" s="17">
        <v>4</v>
      </c>
      <c r="E33" s="16">
        <v>5</v>
      </c>
      <c r="F33" s="16">
        <v>6</v>
      </c>
      <c r="G33" s="16">
        <v>7</v>
      </c>
      <c r="H33" s="16">
        <v>8</v>
      </c>
      <c r="I33" s="16" t="s">
        <v>68</v>
      </c>
      <c r="J33" s="17">
        <v>10</v>
      </c>
      <c r="K33" s="16">
        <v>11</v>
      </c>
      <c r="L33" s="16">
        <v>12</v>
      </c>
      <c r="M33" s="16">
        <v>13</v>
      </c>
      <c r="N33" s="16">
        <v>14</v>
      </c>
      <c r="O33" s="16">
        <v>15</v>
      </c>
      <c r="P33" s="18">
        <v>16</v>
      </c>
      <c r="Q33" s="16">
        <v>17</v>
      </c>
      <c r="R33" s="18">
        <v>18</v>
      </c>
      <c r="S33" s="16">
        <v>19</v>
      </c>
      <c r="T33" s="18">
        <v>20</v>
      </c>
      <c r="U33" s="16">
        <v>22</v>
      </c>
      <c r="V33" s="16">
        <v>23</v>
      </c>
      <c r="W33" s="18">
        <v>24</v>
      </c>
      <c r="X33" s="16">
        <v>25</v>
      </c>
      <c r="Y33" s="16">
        <v>26</v>
      </c>
      <c r="Z33" s="16">
        <v>27</v>
      </c>
      <c r="AA33" s="18">
        <v>28</v>
      </c>
      <c r="AB33" s="16">
        <v>29</v>
      </c>
      <c r="AC33" s="19">
        <v>30</v>
      </c>
      <c r="AD33" s="16">
        <v>31</v>
      </c>
    </row>
    <row r="34" spans="1:30" ht="57.75" thickBot="1">
      <c r="A34" s="171" t="s">
        <v>6</v>
      </c>
      <c r="B34" s="172"/>
      <c r="C34" s="172"/>
      <c r="D34" s="172"/>
      <c r="E34" s="172"/>
      <c r="F34" s="172"/>
      <c r="G34" s="172"/>
      <c r="H34" s="172"/>
      <c r="I34" s="172"/>
      <c r="J34" s="172"/>
      <c r="K34" s="172"/>
      <c r="L34" s="172"/>
      <c r="M34" s="172"/>
      <c r="N34" s="172"/>
      <c r="O34" s="172"/>
      <c r="P34" s="172"/>
      <c r="Q34" s="172"/>
      <c r="R34" s="172"/>
      <c r="S34" s="172"/>
      <c r="T34" s="172"/>
      <c r="U34" s="172"/>
      <c r="V34" s="172"/>
      <c r="W34" s="172"/>
      <c r="X34" s="172"/>
      <c r="Y34" s="172"/>
      <c r="Z34" s="172"/>
      <c r="AA34" s="172"/>
      <c r="AB34" s="172"/>
      <c r="AC34" s="172"/>
      <c r="AD34" s="173"/>
    </row>
    <row r="35" spans="1:30" ht="57.75" thickBot="1">
      <c r="A35" s="21">
        <v>1</v>
      </c>
      <c r="B35" s="29" t="s">
        <v>49</v>
      </c>
      <c r="C35" s="23"/>
      <c r="D35" s="25"/>
      <c r="E35" s="25"/>
      <c r="F35" s="25"/>
      <c r="G35" s="23">
        <v>11</v>
      </c>
      <c r="H35" s="25"/>
      <c r="I35" s="25"/>
      <c r="J35" s="35"/>
      <c r="K35" s="35"/>
      <c r="L35" s="35"/>
      <c r="M35" s="25"/>
      <c r="N35" s="23"/>
      <c r="O35" s="26">
        <v>4</v>
      </c>
      <c r="P35" s="23">
        <v>1</v>
      </c>
      <c r="Q35" s="26"/>
      <c r="R35" s="23"/>
      <c r="S35" s="26">
        <v>162</v>
      </c>
      <c r="T35" s="23"/>
      <c r="U35" s="23"/>
      <c r="V35" s="26"/>
      <c r="W35" s="23"/>
      <c r="X35" s="26"/>
      <c r="Y35" s="23"/>
      <c r="Z35" s="26"/>
      <c r="AA35" s="23"/>
      <c r="AB35" s="23"/>
      <c r="AC35" s="28"/>
      <c r="AD35" s="21"/>
    </row>
    <row r="36" spans="1:30" ht="115.5" thickBot="1">
      <c r="A36" s="21">
        <v>2</v>
      </c>
      <c r="B36" s="27" t="s">
        <v>100</v>
      </c>
      <c r="C36" s="23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1"/>
      <c r="O36" s="23">
        <v>9</v>
      </c>
      <c r="P36" s="21"/>
      <c r="Q36" s="26"/>
      <c r="R36" s="21"/>
      <c r="S36" s="26">
        <v>100</v>
      </c>
      <c r="T36" s="21"/>
      <c r="U36" s="21"/>
      <c r="V36" s="26"/>
      <c r="W36" s="21"/>
      <c r="X36" s="26"/>
      <c r="Y36" s="21"/>
      <c r="Z36" s="26"/>
      <c r="AA36" s="21">
        <v>1.6</v>
      </c>
      <c r="AB36" s="21"/>
      <c r="AC36" s="30"/>
      <c r="AD36" s="23"/>
    </row>
    <row r="37" spans="1:30" ht="57.75" thickBot="1">
      <c r="A37" s="21">
        <v>95</v>
      </c>
      <c r="B37" s="32" t="s">
        <v>150</v>
      </c>
      <c r="C37" s="23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1"/>
      <c r="O37" s="23"/>
      <c r="P37" s="21"/>
      <c r="Q37" s="26"/>
      <c r="R37" s="21"/>
      <c r="S37" s="26"/>
      <c r="T37" s="21"/>
      <c r="U37" s="21"/>
      <c r="V37" s="26"/>
      <c r="W37" s="21"/>
      <c r="X37" s="26"/>
      <c r="Y37" s="21">
        <v>7.6</v>
      </c>
      <c r="Z37" s="26"/>
      <c r="AA37" s="21"/>
      <c r="AB37" s="21"/>
      <c r="AC37" s="30"/>
      <c r="AD37" s="23"/>
    </row>
    <row r="38" spans="1:30" ht="57.75" thickBot="1">
      <c r="A38" s="21">
        <v>16</v>
      </c>
      <c r="B38" s="27" t="s">
        <v>43</v>
      </c>
      <c r="C38" s="25">
        <v>20</v>
      </c>
      <c r="D38" s="24"/>
      <c r="E38" s="24"/>
      <c r="F38" s="24"/>
      <c r="G38" s="24"/>
      <c r="H38" s="25"/>
      <c r="I38" s="25"/>
      <c r="J38" s="25"/>
      <c r="K38" s="25"/>
      <c r="L38" s="25"/>
      <c r="M38" s="25"/>
      <c r="N38" s="26"/>
      <c r="O38" s="23"/>
      <c r="P38" s="26">
        <v>5</v>
      </c>
      <c r="Q38" s="23"/>
      <c r="R38" s="26"/>
      <c r="S38" s="23"/>
      <c r="T38" s="26"/>
      <c r="U38" s="23"/>
      <c r="V38" s="21"/>
      <c r="W38" s="26"/>
      <c r="X38" s="23"/>
      <c r="Y38" s="23"/>
      <c r="Z38" s="26"/>
      <c r="AA38" s="21"/>
      <c r="AB38" s="23"/>
      <c r="AC38" s="26"/>
      <c r="AD38" s="23"/>
    </row>
    <row r="39" spans="1:30" ht="57.75" thickBot="1">
      <c r="A39" s="21"/>
      <c r="B39" s="27" t="s">
        <v>7</v>
      </c>
      <c r="C39" s="23">
        <f>SUM(C35:C38)</f>
        <v>20</v>
      </c>
      <c r="D39" s="23">
        <f aca="true" t="shared" si="5" ref="D39:AD39">SUM(D35:D38)</f>
        <v>0</v>
      </c>
      <c r="E39" s="23">
        <f t="shared" si="5"/>
        <v>0</v>
      </c>
      <c r="F39" s="23">
        <f t="shared" si="5"/>
        <v>0</v>
      </c>
      <c r="G39" s="23">
        <f t="shared" si="5"/>
        <v>11</v>
      </c>
      <c r="H39" s="23">
        <f t="shared" si="5"/>
        <v>0</v>
      </c>
      <c r="I39" s="23">
        <f t="shared" si="5"/>
        <v>0</v>
      </c>
      <c r="J39" s="23">
        <f t="shared" si="5"/>
        <v>0</v>
      </c>
      <c r="K39" s="23">
        <f t="shared" si="5"/>
        <v>0</v>
      </c>
      <c r="L39" s="23">
        <f t="shared" si="5"/>
        <v>0</v>
      </c>
      <c r="M39" s="23">
        <f t="shared" si="5"/>
        <v>0</v>
      </c>
      <c r="N39" s="23">
        <f t="shared" si="5"/>
        <v>0</v>
      </c>
      <c r="O39" s="23">
        <f t="shared" si="5"/>
        <v>13</v>
      </c>
      <c r="P39" s="23">
        <f t="shared" si="5"/>
        <v>6</v>
      </c>
      <c r="Q39" s="23">
        <f t="shared" si="5"/>
        <v>0</v>
      </c>
      <c r="R39" s="23">
        <f t="shared" si="5"/>
        <v>0</v>
      </c>
      <c r="S39" s="23">
        <f t="shared" si="5"/>
        <v>262</v>
      </c>
      <c r="T39" s="23">
        <f t="shared" si="5"/>
        <v>0</v>
      </c>
      <c r="U39" s="23">
        <f t="shared" si="5"/>
        <v>0</v>
      </c>
      <c r="V39" s="23">
        <f t="shared" si="5"/>
        <v>0</v>
      </c>
      <c r="W39" s="23">
        <f t="shared" si="5"/>
        <v>0</v>
      </c>
      <c r="X39" s="23">
        <f t="shared" si="5"/>
        <v>0</v>
      </c>
      <c r="Y39" s="23">
        <f t="shared" si="5"/>
        <v>7.6</v>
      </c>
      <c r="Z39" s="23">
        <f t="shared" si="5"/>
        <v>0</v>
      </c>
      <c r="AA39" s="23">
        <f t="shared" si="5"/>
        <v>1.6</v>
      </c>
      <c r="AB39" s="23">
        <f t="shared" si="5"/>
        <v>0</v>
      </c>
      <c r="AC39" s="28">
        <f t="shared" si="5"/>
        <v>0</v>
      </c>
      <c r="AD39" s="23">
        <f t="shared" si="5"/>
        <v>0</v>
      </c>
    </row>
    <row r="40" spans="1:30" ht="57.75" thickBot="1">
      <c r="A40" s="178" t="s">
        <v>64</v>
      </c>
      <c r="B40" s="184"/>
      <c r="C40" s="184"/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U40" s="184"/>
      <c r="V40" s="184"/>
      <c r="W40" s="184"/>
      <c r="X40" s="184"/>
      <c r="Y40" s="184"/>
      <c r="Z40" s="184"/>
      <c r="AA40" s="184"/>
      <c r="AB40" s="184"/>
      <c r="AC40" s="184"/>
      <c r="AD40" s="179"/>
    </row>
    <row r="41" spans="1:30" ht="173.25" thickBot="1">
      <c r="A41" s="21">
        <v>76</v>
      </c>
      <c r="B41" s="27" t="s">
        <v>161</v>
      </c>
      <c r="C41" s="25"/>
      <c r="D41" s="25"/>
      <c r="E41" s="25"/>
      <c r="F41" s="25"/>
      <c r="G41" s="25"/>
      <c r="H41" s="25"/>
      <c r="I41" s="25"/>
      <c r="J41" s="25"/>
      <c r="K41" s="25"/>
      <c r="L41" s="25">
        <v>110</v>
      </c>
      <c r="M41" s="25"/>
      <c r="N41" s="26"/>
      <c r="O41" s="23"/>
      <c r="P41" s="26"/>
      <c r="Q41" s="23"/>
      <c r="R41" s="26"/>
      <c r="S41" s="23"/>
      <c r="T41" s="26"/>
      <c r="U41" s="23"/>
      <c r="V41" s="26"/>
      <c r="W41" s="23"/>
      <c r="X41" s="23"/>
      <c r="Y41" s="26"/>
      <c r="Z41" s="23"/>
      <c r="AA41" s="26"/>
      <c r="AB41" s="23"/>
      <c r="AC41" s="28"/>
      <c r="AD41" s="21"/>
    </row>
    <row r="42" spans="1:30" ht="57.75" thickBot="1">
      <c r="A42" s="21"/>
      <c r="B42" s="27" t="s">
        <v>31</v>
      </c>
      <c r="C42" s="25">
        <f aca="true" t="shared" si="6" ref="C42:AD42">SUM(C41:C41)</f>
        <v>0</v>
      </c>
      <c r="D42" s="25">
        <f t="shared" si="6"/>
        <v>0</v>
      </c>
      <c r="E42" s="25">
        <f t="shared" si="6"/>
        <v>0</v>
      </c>
      <c r="F42" s="25">
        <f t="shared" si="6"/>
        <v>0</v>
      </c>
      <c r="G42" s="25">
        <f t="shared" si="6"/>
        <v>0</v>
      </c>
      <c r="H42" s="25">
        <f t="shared" si="6"/>
        <v>0</v>
      </c>
      <c r="I42" s="25">
        <f t="shared" si="6"/>
        <v>0</v>
      </c>
      <c r="J42" s="25">
        <f t="shared" si="6"/>
        <v>0</v>
      </c>
      <c r="K42" s="25">
        <f t="shared" si="6"/>
        <v>0</v>
      </c>
      <c r="L42" s="25">
        <f t="shared" si="6"/>
        <v>110</v>
      </c>
      <c r="M42" s="25">
        <f t="shared" si="6"/>
        <v>0</v>
      </c>
      <c r="N42" s="25">
        <f t="shared" si="6"/>
        <v>0</v>
      </c>
      <c r="O42" s="25">
        <f t="shared" si="6"/>
        <v>0</v>
      </c>
      <c r="P42" s="25">
        <f t="shared" si="6"/>
        <v>0</v>
      </c>
      <c r="Q42" s="25">
        <f t="shared" si="6"/>
        <v>0</v>
      </c>
      <c r="R42" s="25">
        <f t="shared" si="6"/>
        <v>0</v>
      </c>
      <c r="S42" s="25">
        <f t="shared" si="6"/>
        <v>0</v>
      </c>
      <c r="T42" s="25">
        <f t="shared" si="6"/>
        <v>0</v>
      </c>
      <c r="U42" s="25">
        <f t="shared" si="6"/>
        <v>0</v>
      </c>
      <c r="V42" s="25">
        <f t="shared" si="6"/>
        <v>0</v>
      </c>
      <c r="W42" s="25">
        <f t="shared" si="6"/>
        <v>0</v>
      </c>
      <c r="X42" s="25">
        <f t="shared" si="6"/>
        <v>0</v>
      </c>
      <c r="Y42" s="25">
        <f t="shared" si="6"/>
        <v>0</v>
      </c>
      <c r="Z42" s="25">
        <f t="shared" si="6"/>
        <v>0</v>
      </c>
      <c r="AA42" s="25">
        <f t="shared" si="6"/>
        <v>0</v>
      </c>
      <c r="AB42" s="25">
        <f t="shared" si="6"/>
        <v>0</v>
      </c>
      <c r="AC42" s="26">
        <f t="shared" si="6"/>
        <v>0</v>
      </c>
      <c r="AD42" s="21">
        <f t="shared" si="6"/>
        <v>0</v>
      </c>
    </row>
    <row r="43" spans="1:30" ht="57.75" thickBot="1">
      <c r="A43" s="178" t="s">
        <v>33</v>
      </c>
      <c r="B43" s="184"/>
      <c r="C43" s="184"/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4"/>
      <c r="U43" s="184"/>
      <c r="V43" s="184"/>
      <c r="W43" s="184"/>
      <c r="X43" s="184"/>
      <c r="Y43" s="184"/>
      <c r="Z43" s="184"/>
      <c r="AA43" s="184"/>
      <c r="AB43" s="184"/>
      <c r="AC43" s="184"/>
      <c r="AD43" s="179"/>
    </row>
    <row r="44" spans="1:30" ht="115.5" thickBot="1">
      <c r="A44" s="23">
        <v>89</v>
      </c>
      <c r="B44" s="36" t="s">
        <v>146</v>
      </c>
      <c r="C44" s="23"/>
      <c r="D44" s="25"/>
      <c r="E44" s="25"/>
      <c r="F44" s="25"/>
      <c r="G44" s="25"/>
      <c r="H44" s="25"/>
      <c r="I44" s="25"/>
      <c r="J44" s="25">
        <v>45</v>
      </c>
      <c r="K44" s="25"/>
      <c r="L44" s="25"/>
      <c r="M44" s="25"/>
      <c r="N44" s="26"/>
      <c r="O44" s="21"/>
      <c r="P44" s="26"/>
      <c r="Q44" s="21"/>
      <c r="R44" s="26"/>
      <c r="S44" s="21"/>
      <c r="T44" s="26"/>
      <c r="U44" s="21"/>
      <c r="V44" s="26"/>
      <c r="W44" s="23"/>
      <c r="X44" s="21"/>
      <c r="Y44" s="26"/>
      <c r="Z44" s="21"/>
      <c r="AA44" s="23"/>
      <c r="AB44" s="26"/>
      <c r="AC44" s="30"/>
      <c r="AD44" s="16"/>
    </row>
    <row r="45" spans="1:30" ht="173.25" thickBot="1">
      <c r="A45" s="21">
        <v>34</v>
      </c>
      <c r="B45" s="27" t="s">
        <v>211</v>
      </c>
      <c r="C45" s="23"/>
      <c r="D45" s="25"/>
      <c r="E45" s="25"/>
      <c r="F45" s="25"/>
      <c r="G45" s="25"/>
      <c r="H45" s="25"/>
      <c r="I45" s="25">
        <v>14</v>
      </c>
      <c r="J45" s="25">
        <v>37.8</v>
      </c>
      <c r="K45" s="25"/>
      <c r="L45" s="25"/>
      <c r="M45" s="25"/>
      <c r="N45" s="26"/>
      <c r="O45" s="21"/>
      <c r="P45" s="26">
        <v>1</v>
      </c>
      <c r="Q45" s="21"/>
      <c r="R45" s="26"/>
      <c r="S45" s="21"/>
      <c r="T45" s="21"/>
      <c r="U45" s="21">
        <v>8</v>
      </c>
      <c r="V45" s="26"/>
      <c r="W45" s="23"/>
      <c r="X45" s="23">
        <v>9</v>
      </c>
      <c r="Y45" s="26"/>
      <c r="Z45" s="21"/>
      <c r="AA45" s="26"/>
      <c r="AB45" s="21"/>
      <c r="AC45" s="30"/>
      <c r="AD45" s="21"/>
    </row>
    <row r="46" spans="1:30" ht="115.5" thickBot="1">
      <c r="A46" s="23">
        <v>81</v>
      </c>
      <c r="B46" s="32" t="s">
        <v>185</v>
      </c>
      <c r="C46" s="23"/>
      <c r="D46" s="25"/>
      <c r="E46" s="25">
        <v>3</v>
      </c>
      <c r="F46" s="25"/>
      <c r="G46" s="25"/>
      <c r="H46" s="25"/>
      <c r="I46" s="25">
        <v>140</v>
      </c>
      <c r="J46" s="25">
        <v>34</v>
      </c>
      <c r="K46" s="25"/>
      <c r="L46" s="25"/>
      <c r="M46" s="25"/>
      <c r="N46" s="26"/>
      <c r="O46" s="21"/>
      <c r="P46" s="26">
        <v>8</v>
      </c>
      <c r="Q46" s="21"/>
      <c r="R46" s="26">
        <v>4</v>
      </c>
      <c r="S46" s="21"/>
      <c r="T46" s="30"/>
      <c r="U46" s="21">
        <v>84</v>
      </c>
      <c r="V46" s="26"/>
      <c r="W46" s="21"/>
      <c r="X46" s="21"/>
      <c r="Y46" s="26"/>
      <c r="Z46" s="21"/>
      <c r="AA46" s="26"/>
      <c r="AB46" s="21"/>
      <c r="AC46" s="30"/>
      <c r="AD46" s="21"/>
    </row>
    <row r="47" spans="1:30" ht="57.75" thickBot="1">
      <c r="A47" s="21">
        <v>20</v>
      </c>
      <c r="B47" s="27" t="s">
        <v>34</v>
      </c>
      <c r="C47" s="23"/>
      <c r="D47" s="24"/>
      <c r="E47" s="24"/>
      <c r="F47" s="24">
        <v>5</v>
      </c>
      <c r="G47" s="24"/>
      <c r="H47" s="25"/>
      <c r="I47" s="25"/>
      <c r="J47" s="25"/>
      <c r="K47" s="25"/>
      <c r="L47" s="25"/>
      <c r="M47" s="25"/>
      <c r="N47" s="26"/>
      <c r="O47" s="23">
        <v>3</v>
      </c>
      <c r="P47" s="26"/>
      <c r="Q47" s="23"/>
      <c r="R47" s="26"/>
      <c r="S47" s="23"/>
      <c r="T47" s="26"/>
      <c r="U47" s="23"/>
      <c r="V47" s="26"/>
      <c r="W47" s="21"/>
      <c r="X47" s="23"/>
      <c r="Y47" s="23"/>
      <c r="Z47" s="26"/>
      <c r="AA47" s="21"/>
      <c r="AB47" s="23"/>
      <c r="AC47" s="26"/>
      <c r="AD47" s="23"/>
    </row>
    <row r="48" spans="1:30" ht="115.5" thickBot="1">
      <c r="A48" s="21" t="s">
        <v>36</v>
      </c>
      <c r="B48" s="27" t="s">
        <v>69</v>
      </c>
      <c r="C48" s="25">
        <v>15</v>
      </c>
      <c r="D48" s="25"/>
      <c r="E48" s="24"/>
      <c r="F48" s="24"/>
      <c r="G48" s="24"/>
      <c r="H48" s="25"/>
      <c r="I48" s="25"/>
      <c r="J48" s="25"/>
      <c r="K48" s="25"/>
      <c r="L48" s="25"/>
      <c r="M48" s="25"/>
      <c r="N48" s="26"/>
      <c r="O48" s="23"/>
      <c r="P48" s="26"/>
      <c r="Q48" s="23"/>
      <c r="R48" s="26"/>
      <c r="S48" s="23"/>
      <c r="T48" s="26"/>
      <c r="U48" s="23"/>
      <c r="V48" s="26"/>
      <c r="W48" s="21"/>
      <c r="X48" s="23"/>
      <c r="Y48" s="23"/>
      <c r="Z48" s="26"/>
      <c r="AA48" s="21"/>
      <c r="AB48" s="23"/>
      <c r="AC48" s="26"/>
      <c r="AD48" s="23"/>
    </row>
    <row r="49" spans="1:30" ht="115.5" thickBot="1">
      <c r="A49" s="21" t="s">
        <v>36</v>
      </c>
      <c r="B49" s="27" t="s">
        <v>85</v>
      </c>
      <c r="C49" s="23"/>
      <c r="D49" s="25">
        <v>30</v>
      </c>
      <c r="E49" s="24"/>
      <c r="F49" s="24"/>
      <c r="G49" s="24"/>
      <c r="H49" s="25"/>
      <c r="I49" s="25"/>
      <c r="J49" s="25"/>
      <c r="K49" s="25"/>
      <c r="L49" s="25"/>
      <c r="M49" s="25"/>
      <c r="N49" s="26"/>
      <c r="O49" s="23"/>
      <c r="P49" s="26"/>
      <c r="Q49" s="23"/>
      <c r="R49" s="26"/>
      <c r="S49" s="23"/>
      <c r="T49" s="26"/>
      <c r="U49" s="23"/>
      <c r="V49" s="26"/>
      <c r="W49" s="21"/>
      <c r="X49" s="23"/>
      <c r="Y49" s="23"/>
      <c r="Z49" s="26"/>
      <c r="AA49" s="21"/>
      <c r="AB49" s="23"/>
      <c r="AC49" s="26"/>
      <c r="AD49" s="23"/>
    </row>
    <row r="50" spans="1:30" ht="57.75" thickBot="1">
      <c r="A50" s="23"/>
      <c r="B50" s="29" t="s">
        <v>7</v>
      </c>
      <c r="C50" s="23">
        <f aca="true" t="shared" si="7" ref="C50:AD50">SUM(C44:C49)</f>
        <v>15</v>
      </c>
      <c r="D50" s="23">
        <f t="shared" si="7"/>
        <v>30</v>
      </c>
      <c r="E50" s="23">
        <f t="shared" si="7"/>
        <v>3</v>
      </c>
      <c r="F50" s="23">
        <f t="shared" si="7"/>
        <v>5</v>
      </c>
      <c r="G50" s="23">
        <f t="shared" si="7"/>
        <v>0</v>
      </c>
      <c r="H50" s="23">
        <f t="shared" si="7"/>
        <v>0</v>
      </c>
      <c r="I50" s="23">
        <f t="shared" si="7"/>
        <v>154</v>
      </c>
      <c r="J50" s="23">
        <f t="shared" si="7"/>
        <v>116.8</v>
      </c>
      <c r="K50" s="23">
        <f t="shared" si="7"/>
        <v>0</v>
      </c>
      <c r="L50" s="23">
        <f t="shared" si="7"/>
        <v>0</v>
      </c>
      <c r="M50" s="23">
        <f t="shared" si="7"/>
        <v>0</v>
      </c>
      <c r="N50" s="23">
        <f t="shared" si="7"/>
        <v>0</v>
      </c>
      <c r="O50" s="23">
        <f t="shared" si="7"/>
        <v>3</v>
      </c>
      <c r="P50" s="23">
        <f t="shared" si="7"/>
        <v>9</v>
      </c>
      <c r="Q50" s="23">
        <f t="shared" si="7"/>
        <v>0</v>
      </c>
      <c r="R50" s="23">
        <f t="shared" si="7"/>
        <v>4</v>
      </c>
      <c r="S50" s="23">
        <f t="shared" si="7"/>
        <v>0</v>
      </c>
      <c r="T50" s="23">
        <f t="shared" si="7"/>
        <v>0</v>
      </c>
      <c r="U50" s="23">
        <f t="shared" si="7"/>
        <v>92</v>
      </c>
      <c r="V50" s="23">
        <f t="shared" si="7"/>
        <v>0</v>
      </c>
      <c r="W50" s="23">
        <f t="shared" si="7"/>
        <v>0</v>
      </c>
      <c r="X50" s="23">
        <f t="shared" si="7"/>
        <v>9</v>
      </c>
      <c r="Y50" s="23">
        <f t="shared" si="7"/>
        <v>0</v>
      </c>
      <c r="Z50" s="23">
        <f t="shared" si="7"/>
        <v>0</v>
      </c>
      <c r="AA50" s="23">
        <f t="shared" si="7"/>
        <v>0</v>
      </c>
      <c r="AB50" s="23">
        <f t="shared" si="7"/>
        <v>0</v>
      </c>
      <c r="AC50" s="28">
        <f t="shared" si="7"/>
        <v>0</v>
      </c>
      <c r="AD50" s="23">
        <f t="shared" si="7"/>
        <v>0</v>
      </c>
    </row>
    <row r="51" spans="1:30" ht="57.75" thickBot="1">
      <c r="A51" s="178" t="s">
        <v>30</v>
      </c>
      <c r="B51" s="184"/>
      <c r="C51" s="184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  <c r="Z51" s="184"/>
      <c r="AA51" s="184"/>
      <c r="AB51" s="184"/>
      <c r="AC51" s="184"/>
      <c r="AD51" s="179"/>
    </row>
    <row r="52" spans="1:30" ht="115.5" thickBot="1">
      <c r="A52" s="23">
        <v>92</v>
      </c>
      <c r="B52" s="27" t="s">
        <v>216</v>
      </c>
      <c r="C52" s="23"/>
      <c r="D52" s="25"/>
      <c r="E52" s="25"/>
      <c r="F52" s="25"/>
      <c r="G52" s="25">
        <v>25</v>
      </c>
      <c r="H52" s="25"/>
      <c r="I52" s="25"/>
      <c r="J52" s="25"/>
      <c r="K52" s="25"/>
      <c r="L52" s="25"/>
      <c r="M52" s="25"/>
      <c r="N52" s="26"/>
      <c r="O52" s="21">
        <v>5</v>
      </c>
      <c r="P52" s="26">
        <v>4</v>
      </c>
      <c r="Q52" s="21">
        <v>1.3</v>
      </c>
      <c r="R52" s="26">
        <v>5</v>
      </c>
      <c r="S52" s="21">
        <v>40</v>
      </c>
      <c r="T52" s="26"/>
      <c r="U52" s="21"/>
      <c r="V52" s="26"/>
      <c r="W52" s="23"/>
      <c r="X52" s="21">
        <v>15</v>
      </c>
      <c r="Y52" s="26"/>
      <c r="Z52" s="21"/>
      <c r="AA52" s="23"/>
      <c r="AB52" s="26"/>
      <c r="AC52" s="30"/>
      <c r="AD52" s="21"/>
    </row>
    <row r="53" spans="1:30" ht="57.75" thickBot="1">
      <c r="A53" s="21">
        <v>77</v>
      </c>
      <c r="B53" s="27" t="s">
        <v>130</v>
      </c>
      <c r="C53" s="23"/>
      <c r="D53" s="25"/>
      <c r="E53" s="25">
        <v>4</v>
      </c>
      <c r="F53" s="25"/>
      <c r="G53" s="25"/>
      <c r="H53" s="25"/>
      <c r="I53" s="25"/>
      <c r="J53" s="25"/>
      <c r="K53" s="25"/>
      <c r="L53" s="25"/>
      <c r="M53" s="25"/>
      <c r="N53" s="25"/>
      <c r="O53" s="24">
        <v>4</v>
      </c>
      <c r="P53" s="25">
        <v>1.6</v>
      </c>
      <c r="Q53" s="26"/>
      <c r="R53" s="23"/>
      <c r="S53" s="26">
        <v>30</v>
      </c>
      <c r="T53" s="23"/>
      <c r="U53" s="25"/>
      <c r="V53" s="23"/>
      <c r="W53" s="25"/>
      <c r="X53" s="26"/>
      <c r="Y53" s="23"/>
      <c r="Z53" s="26"/>
      <c r="AA53" s="23"/>
      <c r="AB53" s="25"/>
      <c r="AC53" s="26"/>
      <c r="AD53" s="23"/>
    </row>
    <row r="54" spans="1:30" ht="57.75" thickBot="1">
      <c r="A54" s="37">
        <v>31</v>
      </c>
      <c r="B54" s="33" t="s">
        <v>10</v>
      </c>
      <c r="C54" s="23"/>
      <c r="D54" s="25"/>
      <c r="E54" s="25"/>
      <c r="F54" s="25"/>
      <c r="G54" s="25"/>
      <c r="H54" s="25"/>
      <c r="I54" s="25"/>
      <c r="J54" s="25"/>
      <c r="K54" s="25"/>
      <c r="L54" s="25">
        <v>4</v>
      </c>
      <c r="M54" s="25"/>
      <c r="N54" s="25"/>
      <c r="O54" s="23">
        <v>9</v>
      </c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3">
        <v>0.5</v>
      </c>
      <c r="AA54" s="25"/>
      <c r="AB54" s="25"/>
      <c r="AC54" s="26"/>
      <c r="AD54" s="21"/>
    </row>
    <row r="55" spans="1:30" ht="57.75" thickBot="1">
      <c r="A55" s="16"/>
      <c r="B55" s="27" t="s">
        <v>7</v>
      </c>
      <c r="C55" s="23">
        <f aca="true" t="shared" si="8" ref="C55:AD55">SUM(C52:C54)</f>
        <v>0</v>
      </c>
      <c r="D55" s="23">
        <f t="shared" si="8"/>
        <v>0</v>
      </c>
      <c r="E55" s="23">
        <f t="shared" si="8"/>
        <v>4</v>
      </c>
      <c r="F55" s="23">
        <f t="shared" si="8"/>
        <v>0</v>
      </c>
      <c r="G55" s="23">
        <f t="shared" si="8"/>
        <v>25</v>
      </c>
      <c r="H55" s="23">
        <f t="shared" si="8"/>
        <v>0</v>
      </c>
      <c r="I55" s="23">
        <f t="shared" si="8"/>
        <v>0</v>
      </c>
      <c r="J55" s="23">
        <f t="shared" si="8"/>
        <v>0</v>
      </c>
      <c r="K55" s="23">
        <f t="shared" si="8"/>
        <v>0</v>
      </c>
      <c r="L55" s="23">
        <f t="shared" si="8"/>
        <v>4</v>
      </c>
      <c r="M55" s="23">
        <f t="shared" si="8"/>
        <v>0</v>
      </c>
      <c r="N55" s="23">
        <f t="shared" si="8"/>
        <v>0</v>
      </c>
      <c r="O55" s="23">
        <f t="shared" si="8"/>
        <v>18</v>
      </c>
      <c r="P55" s="23">
        <f t="shared" si="8"/>
        <v>5.6</v>
      </c>
      <c r="Q55" s="23">
        <f t="shared" si="8"/>
        <v>1.3</v>
      </c>
      <c r="R55" s="23">
        <f t="shared" si="8"/>
        <v>5</v>
      </c>
      <c r="S55" s="23">
        <f t="shared" si="8"/>
        <v>70</v>
      </c>
      <c r="T55" s="23">
        <f t="shared" si="8"/>
        <v>0</v>
      </c>
      <c r="U55" s="23">
        <f t="shared" si="8"/>
        <v>0</v>
      </c>
      <c r="V55" s="23">
        <f t="shared" si="8"/>
        <v>0</v>
      </c>
      <c r="W55" s="23">
        <f t="shared" si="8"/>
        <v>0</v>
      </c>
      <c r="X55" s="23">
        <f t="shared" si="8"/>
        <v>15</v>
      </c>
      <c r="Y55" s="23">
        <f t="shared" si="8"/>
        <v>0</v>
      </c>
      <c r="Z55" s="23">
        <f t="shared" si="8"/>
        <v>0.5</v>
      </c>
      <c r="AA55" s="23">
        <f t="shared" si="8"/>
        <v>0</v>
      </c>
      <c r="AB55" s="23">
        <f t="shared" si="8"/>
        <v>0</v>
      </c>
      <c r="AC55" s="28">
        <f t="shared" si="8"/>
        <v>0</v>
      </c>
      <c r="AD55" s="23">
        <f t="shared" si="8"/>
        <v>0</v>
      </c>
    </row>
    <row r="56" spans="1:30" ht="115.5" thickBot="1">
      <c r="A56" s="14"/>
      <c r="B56" s="27" t="s">
        <v>86</v>
      </c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8">
        <v>3</v>
      </c>
      <c r="AD56" s="23"/>
    </row>
    <row r="57" spans="1:30" ht="57.75" thickBot="1">
      <c r="A57" s="21"/>
      <c r="B57" s="34" t="s">
        <v>11</v>
      </c>
      <c r="C57" s="23">
        <f aca="true" t="shared" si="9" ref="C57:AB57">C39+C42+C50+C55</f>
        <v>35</v>
      </c>
      <c r="D57" s="23">
        <f t="shared" si="9"/>
        <v>30</v>
      </c>
      <c r="E57" s="23">
        <f t="shared" si="9"/>
        <v>7</v>
      </c>
      <c r="F57" s="23">
        <f t="shared" si="9"/>
        <v>5</v>
      </c>
      <c r="G57" s="23">
        <f t="shared" si="9"/>
        <v>36</v>
      </c>
      <c r="H57" s="23">
        <f t="shared" si="9"/>
        <v>0</v>
      </c>
      <c r="I57" s="23">
        <f t="shared" si="9"/>
        <v>154</v>
      </c>
      <c r="J57" s="23">
        <f t="shared" si="9"/>
        <v>116.8</v>
      </c>
      <c r="K57" s="23">
        <f t="shared" si="9"/>
        <v>0</v>
      </c>
      <c r="L57" s="23">
        <f t="shared" si="9"/>
        <v>114</v>
      </c>
      <c r="M57" s="23">
        <f t="shared" si="9"/>
        <v>0</v>
      </c>
      <c r="N57" s="23">
        <f t="shared" si="9"/>
        <v>0</v>
      </c>
      <c r="O57" s="23">
        <f t="shared" si="9"/>
        <v>34</v>
      </c>
      <c r="P57" s="23">
        <f t="shared" si="9"/>
        <v>20.6</v>
      </c>
      <c r="Q57" s="23">
        <f t="shared" si="9"/>
        <v>1.3</v>
      </c>
      <c r="R57" s="23">
        <f t="shared" si="9"/>
        <v>9</v>
      </c>
      <c r="S57" s="23">
        <f t="shared" si="9"/>
        <v>332</v>
      </c>
      <c r="T57" s="23">
        <f t="shared" si="9"/>
        <v>0</v>
      </c>
      <c r="U57" s="23">
        <f t="shared" si="9"/>
        <v>92</v>
      </c>
      <c r="V57" s="23">
        <f t="shared" si="9"/>
        <v>0</v>
      </c>
      <c r="W57" s="23">
        <f t="shared" si="9"/>
        <v>0</v>
      </c>
      <c r="X57" s="23">
        <f t="shared" si="9"/>
        <v>24</v>
      </c>
      <c r="Y57" s="23">
        <f t="shared" si="9"/>
        <v>7.6</v>
      </c>
      <c r="Z57" s="23">
        <f t="shared" si="9"/>
        <v>0.5</v>
      </c>
      <c r="AA57" s="23">
        <f t="shared" si="9"/>
        <v>1.6</v>
      </c>
      <c r="AB57" s="23">
        <f t="shared" si="9"/>
        <v>0</v>
      </c>
      <c r="AC57" s="28">
        <v>3</v>
      </c>
      <c r="AD57" s="23">
        <f>AD39+AD42+AD50+AD55</f>
        <v>0</v>
      </c>
    </row>
    <row r="58" spans="1:30" ht="47.25" customHeight="1" thickBot="1">
      <c r="A58" s="171" t="s">
        <v>172</v>
      </c>
      <c r="B58" s="172"/>
      <c r="C58" s="172"/>
      <c r="D58" s="172"/>
      <c r="E58" s="172"/>
      <c r="F58" s="172"/>
      <c r="G58" s="172"/>
      <c r="H58" s="172"/>
      <c r="I58" s="172"/>
      <c r="J58" s="172"/>
      <c r="K58" s="172"/>
      <c r="L58" s="172"/>
      <c r="M58" s="172"/>
      <c r="N58" s="172"/>
      <c r="O58" s="172"/>
      <c r="P58" s="172"/>
      <c r="Q58" s="172"/>
      <c r="R58" s="172"/>
      <c r="S58" s="172"/>
      <c r="T58" s="172"/>
      <c r="U58" s="172"/>
      <c r="V58" s="172"/>
      <c r="W58" s="172"/>
      <c r="X58" s="172"/>
      <c r="Y58" s="172"/>
      <c r="Z58" s="172"/>
      <c r="AA58" s="172"/>
      <c r="AB58" s="172"/>
      <c r="AC58" s="172"/>
      <c r="AD58" s="173"/>
    </row>
    <row r="59" spans="1:30" ht="57.75" thickBot="1">
      <c r="A59" s="171" t="s">
        <v>23</v>
      </c>
      <c r="B59" s="172"/>
      <c r="C59" s="172"/>
      <c r="D59" s="172"/>
      <c r="E59" s="172"/>
      <c r="F59" s="172"/>
      <c r="G59" s="172"/>
      <c r="H59" s="172"/>
      <c r="I59" s="172"/>
      <c r="J59" s="172"/>
      <c r="K59" s="172"/>
      <c r="L59" s="172"/>
      <c r="M59" s="172"/>
      <c r="N59" s="172"/>
      <c r="O59" s="172"/>
      <c r="P59" s="172"/>
      <c r="Q59" s="172"/>
      <c r="R59" s="172"/>
      <c r="S59" s="172"/>
      <c r="T59" s="172"/>
      <c r="U59" s="172"/>
      <c r="V59" s="172"/>
      <c r="W59" s="172"/>
      <c r="X59" s="172"/>
      <c r="Y59" s="172"/>
      <c r="Z59" s="172"/>
      <c r="AA59" s="172"/>
      <c r="AB59" s="172"/>
      <c r="AC59" s="172"/>
      <c r="AD59" s="173"/>
    </row>
    <row r="60" spans="1:30" ht="57">
      <c r="A60" s="185" t="s">
        <v>158</v>
      </c>
      <c r="B60" s="187" t="s">
        <v>25</v>
      </c>
      <c r="C60" s="167" t="s">
        <v>69</v>
      </c>
      <c r="D60" s="167" t="s">
        <v>70</v>
      </c>
      <c r="E60" s="167" t="s">
        <v>71</v>
      </c>
      <c r="F60" s="167" t="s">
        <v>72</v>
      </c>
      <c r="G60" s="167" t="s">
        <v>65</v>
      </c>
      <c r="H60" s="167" t="s">
        <v>73</v>
      </c>
      <c r="I60" s="167" t="s">
        <v>133</v>
      </c>
      <c r="J60" s="167" t="s">
        <v>124</v>
      </c>
      <c r="K60" s="9"/>
      <c r="L60" s="167" t="s">
        <v>141</v>
      </c>
      <c r="M60" s="167" t="s">
        <v>75</v>
      </c>
      <c r="N60" s="167" t="s">
        <v>53</v>
      </c>
      <c r="O60" s="167" t="s">
        <v>54</v>
      </c>
      <c r="P60" s="167" t="s">
        <v>76</v>
      </c>
      <c r="Q60" s="167" t="s">
        <v>55</v>
      </c>
      <c r="R60" s="167" t="s">
        <v>77</v>
      </c>
      <c r="S60" s="167" t="s">
        <v>80</v>
      </c>
      <c r="T60" s="167" t="s">
        <v>84</v>
      </c>
      <c r="U60" s="167" t="s">
        <v>128</v>
      </c>
      <c r="V60" s="167" t="s">
        <v>134</v>
      </c>
      <c r="W60" s="167" t="s">
        <v>135</v>
      </c>
      <c r="X60" s="167" t="s">
        <v>56</v>
      </c>
      <c r="Y60" s="167" t="s">
        <v>57</v>
      </c>
      <c r="Z60" s="167" t="s">
        <v>59</v>
      </c>
      <c r="AA60" s="9"/>
      <c r="AB60" s="167" t="s">
        <v>78</v>
      </c>
      <c r="AC60" s="176" t="s">
        <v>58</v>
      </c>
      <c r="AD60" s="167" t="s">
        <v>79</v>
      </c>
    </row>
    <row r="61" spans="1:30" s="20" customFormat="1" ht="409.5" customHeight="1" thickBot="1">
      <c r="A61" s="186"/>
      <c r="B61" s="188"/>
      <c r="C61" s="168"/>
      <c r="D61" s="168"/>
      <c r="E61" s="168"/>
      <c r="F61" s="168"/>
      <c r="G61" s="168"/>
      <c r="H61" s="168"/>
      <c r="I61" s="168"/>
      <c r="J61" s="168"/>
      <c r="K61" s="10" t="s">
        <v>74</v>
      </c>
      <c r="L61" s="168"/>
      <c r="M61" s="168"/>
      <c r="N61" s="168"/>
      <c r="O61" s="168"/>
      <c r="P61" s="168"/>
      <c r="Q61" s="168"/>
      <c r="R61" s="168"/>
      <c r="S61" s="168"/>
      <c r="T61" s="168"/>
      <c r="U61" s="168"/>
      <c r="V61" s="168"/>
      <c r="W61" s="168"/>
      <c r="X61" s="168"/>
      <c r="Y61" s="168"/>
      <c r="Z61" s="168"/>
      <c r="AA61" s="10" t="s">
        <v>66</v>
      </c>
      <c r="AB61" s="168"/>
      <c r="AC61" s="177"/>
      <c r="AD61" s="168"/>
    </row>
    <row r="62" spans="1:30" ht="57.75" thickBot="1">
      <c r="A62" s="14">
        <v>1</v>
      </c>
      <c r="B62" s="15">
        <v>2</v>
      </c>
      <c r="C62" s="16" t="s">
        <v>67</v>
      </c>
      <c r="D62" s="17">
        <v>4</v>
      </c>
      <c r="E62" s="16">
        <v>5</v>
      </c>
      <c r="F62" s="16">
        <v>6</v>
      </c>
      <c r="G62" s="16">
        <v>7</v>
      </c>
      <c r="H62" s="16">
        <v>8</v>
      </c>
      <c r="I62" s="16" t="s">
        <v>68</v>
      </c>
      <c r="J62" s="17">
        <v>10</v>
      </c>
      <c r="K62" s="16">
        <v>11</v>
      </c>
      <c r="L62" s="16">
        <v>12</v>
      </c>
      <c r="M62" s="16">
        <v>13</v>
      </c>
      <c r="N62" s="16">
        <v>14</v>
      </c>
      <c r="O62" s="16">
        <v>15</v>
      </c>
      <c r="P62" s="18">
        <v>16</v>
      </c>
      <c r="Q62" s="16">
        <v>17</v>
      </c>
      <c r="R62" s="18">
        <v>18</v>
      </c>
      <c r="S62" s="16">
        <v>19</v>
      </c>
      <c r="T62" s="18">
        <v>20</v>
      </c>
      <c r="U62" s="16">
        <v>22</v>
      </c>
      <c r="V62" s="16">
        <v>23</v>
      </c>
      <c r="W62" s="18">
        <v>24</v>
      </c>
      <c r="X62" s="16">
        <v>25</v>
      </c>
      <c r="Y62" s="16">
        <v>26</v>
      </c>
      <c r="Z62" s="16">
        <v>27</v>
      </c>
      <c r="AA62" s="18">
        <v>28</v>
      </c>
      <c r="AB62" s="16">
        <v>29</v>
      </c>
      <c r="AC62" s="19">
        <v>30</v>
      </c>
      <c r="AD62" s="16">
        <v>31</v>
      </c>
    </row>
    <row r="63" spans="1:30" ht="57.75" thickBot="1">
      <c r="A63" s="171" t="s">
        <v>6</v>
      </c>
      <c r="B63" s="172"/>
      <c r="C63" s="172"/>
      <c r="D63" s="172"/>
      <c r="E63" s="172"/>
      <c r="F63" s="172"/>
      <c r="G63" s="172"/>
      <c r="H63" s="172"/>
      <c r="I63" s="172"/>
      <c r="J63" s="172"/>
      <c r="K63" s="172"/>
      <c r="L63" s="172"/>
      <c r="M63" s="172"/>
      <c r="N63" s="172"/>
      <c r="O63" s="172"/>
      <c r="P63" s="172"/>
      <c r="Q63" s="172"/>
      <c r="R63" s="172"/>
      <c r="S63" s="172"/>
      <c r="T63" s="172"/>
      <c r="U63" s="172"/>
      <c r="V63" s="172"/>
      <c r="W63" s="172"/>
      <c r="X63" s="172"/>
      <c r="Y63" s="172"/>
      <c r="Z63" s="172"/>
      <c r="AA63" s="172"/>
      <c r="AB63" s="172"/>
      <c r="AC63" s="172"/>
      <c r="AD63" s="173"/>
    </row>
    <row r="64" spans="1:30" ht="115.5" thickBot="1">
      <c r="A64" s="21">
        <v>39</v>
      </c>
      <c r="B64" s="27" t="s">
        <v>22</v>
      </c>
      <c r="C64" s="23"/>
      <c r="D64" s="25"/>
      <c r="E64" s="25"/>
      <c r="F64" s="25"/>
      <c r="G64" s="25"/>
      <c r="H64" s="25">
        <v>12</v>
      </c>
      <c r="I64" s="25"/>
      <c r="J64" s="25"/>
      <c r="K64" s="25"/>
      <c r="L64" s="25"/>
      <c r="M64" s="25"/>
      <c r="N64" s="21"/>
      <c r="O64" s="26">
        <v>1.8</v>
      </c>
      <c r="P64" s="21">
        <v>0.9</v>
      </c>
      <c r="Q64" s="26"/>
      <c r="R64" s="21"/>
      <c r="S64" s="26">
        <v>139</v>
      </c>
      <c r="T64" s="21"/>
      <c r="U64" s="23"/>
      <c r="V64" s="26"/>
      <c r="W64" s="21"/>
      <c r="X64" s="26"/>
      <c r="Y64" s="21"/>
      <c r="Z64" s="26"/>
      <c r="AA64" s="23"/>
      <c r="AB64" s="21"/>
      <c r="AC64" s="30"/>
      <c r="AD64" s="21"/>
    </row>
    <row r="65" spans="1:30" ht="115.5" thickBot="1">
      <c r="A65" s="21">
        <v>85</v>
      </c>
      <c r="B65" s="27" t="s">
        <v>144</v>
      </c>
      <c r="C65" s="23"/>
      <c r="D65" s="24"/>
      <c r="E65" s="24"/>
      <c r="F65" s="24"/>
      <c r="G65" s="24"/>
      <c r="H65" s="25"/>
      <c r="I65" s="25"/>
      <c r="J65" s="25"/>
      <c r="K65" s="25"/>
      <c r="L65" s="25"/>
      <c r="M65" s="25"/>
      <c r="N65" s="26"/>
      <c r="O65" s="23">
        <v>4</v>
      </c>
      <c r="P65" s="26"/>
      <c r="Q65" s="23"/>
      <c r="R65" s="26"/>
      <c r="S65" s="23">
        <v>30</v>
      </c>
      <c r="T65" s="26"/>
      <c r="U65" s="23"/>
      <c r="V65" s="21"/>
      <c r="W65" s="26"/>
      <c r="X65" s="23"/>
      <c r="Y65" s="23"/>
      <c r="Z65" s="26"/>
      <c r="AA65" s="21"/>
      <c r="AB65" s="23">
        <v>1</v>
      </c>
      <c r="AC65" s="26"/>
      <c r="AD65" s="23"/>
    </row>
    <row r="66" spans="1:30" ht="115.5" thickBot="1">
      <c r="A66" s="21">
        <v>3</v>
      </c>
      <c r="B66" s="27" t="s">
        <v>44</v>
      </c>
      <c r="C66" s="25">
        <v>20</v>
      </c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1"/>
      <c r="O66" s="26"/>
      <c r="P66" s="23">
        <v>5</v>
      </c>
      <c r="Q66" s="26"/>
      <c r="R66" s="21"/>
      <c r="S66" s="26"/>
      <c r="T66" s="30"/>
      <c r="U66" s="23"/>
      <c r="V66" s="26"/>
      <c r="W66" s="21"/>
      <c r="X66" s="26"/>
      <c r="Y66" s="23">
        <v>4.3</v>
      </c>
      <c r="Z66" s="26"/>
      <c r="AA66" s="21"/>
      <c r="AB66" s="25"/>
      <c r="AC66" s="30"/>
      <c r="AD66" s="21"/>
    </row>
    <row r="67" spans="1:30" ht="57.75" thickBot="1">
      <c r="A67" s="21"/>
      <c r="B67" s="27" t="s">
        <v>7</v>
      </c>
      <c r="C67" s="23">
        <f>SUM(C64:C66)</f>
        <v>20</v>
      </c>
      <c r="D67" s="23">
        <f aca="true" t="shared" si="10" ref="D67:AD67">SUM(D64:D66)</f>
        <v>0</v>
      </c>
      <c r="E67" s="23">
        <f t="shared" si="10"/>
        <v>0</v>
      </c>
      <c r="F67" s="23">
        <f t="shared" si="10"/>
        <v>0</v>
      </c>
      <c r="G67" s="23">
        <f t="shared" si="10"/>
        <v>0</v>
      </c>
      <c r="H67" s="23">
        <f t="shared" si="10"/>
        <v>12</v>
      </c>
      <c r="I67" s="23">
        <f t="shared" si="10"/>
        <v>0</v>
      </c>
      <c r="J67" s="23">
        <f t="shared" si="10"/>
        <v>0</v>
      </c>
      <c r="K67" s="23">
        <f t="shared" si="10"/>
        <v>0</v>
      </c>
      <c r="L67" s="23">
        <f t="shared" si="10"/>
        <v>0</v>
      </c>
      <c r="M67" s="23">
        <f t="shared" si="10"/>
        <v>0</v>
      </c>
      <c r="N67" s="23">
        <f t="shared" si="10"/>
        <v>0</v>
      </c>
      <c r="O67" s="23">
        <f t="shared" si="10"/>
        <v>5.8</v>
      </c>
      <c r="P67" s="23">
        <f t="shared" si="10"/>
        <v>5.9</v>
      </c>
      <c r="Q67" s="23">
        <f t="shared" si="10"/>
        <v>0</v>
      </c>
      <c r="R67" s="23">
        <f t="shared" si="10"/>
        <v>0</v>
      </c>
      <c r="S67" s="23">
        <f t="shared" si="10"/>
        <v>169</v>
      </c>
      <c r="T67" s="23">
        <f t="shared" si="10"/>
        <v>0</v>
      </c>
      <c r="U67" s="23">
        <f t="shared" si="10"/>
        <v>0</v>
      </c>
      <c r="V67" s="23">
        <f t="shared" si="10"/>
        <v>0</v>
      </c>
      <c r="W67" s="23">
        <f t="shared" si="10"/>
        <v>0</v>
      </c>
      <c r="X67" s="23">
        <f t="shared" si="10"/>
        <v>0</v>
      </c>
      <c r="Y67" s="23">
        <f t="shared" si="10"/>
        <v>4.3</v>
      </c>
      <c r="Z67" s="23">
        <f t="shared" si="10"/>
        <v>0</v>
      </c>
      <c r="AA67" s="23">
        <f t="shared" si="10"/>
        <v>0</v>
      </c>
      <c r="AB67" s="23">
        <f t="shared" si="10"/>
        <v>1</v>
      </c>
      <c r="AC67" s="23">
        <f t="shared" si="10"/>
        <v>0</v>
      </c>
      <c r="AD67" s="23">
        <f t="shared" si="10"/>
        <v>0</v>
      </c>
    </row>
    <row r="68" spans="1:30" ht="57.75" thickBot="1">
      <c r="A68" s="178" t="s">
        <v>64</v>
      </c>
      <c r="B68" s="184"/>
      <c r="C68" s="184"/>
      <c r="D68" s="184"/>
      <c r="E68" s="184"/>
      <c r="F68" s="184"/>
      <c r="G68" s="184"/>
      <c r="H68" s="184"/>
      <c r="I68" s="184"/>
      <c r="J68" s="184"/>
      <c r="K68" s="184"/>
      <c r="L68" s="184"/>
      <c r="M68" s="184"/>
      <c r="N68" s="184"/>
      <c r="O68" s="184"/>
      <c r="P68" s="184"/>
      <c r="Q68" s="184"/>
      <c r="R68" s="184"/>
      <c r="S68" s="184"/>
      <c r="T68" s="184"/>
      <c r="U68" s="184"/>
      <c r="V68" s="184"/>
      <c r="W68" s="184"/>
      <c r="X68" s="184"/>
      <c r="Y68" s="184"/>
      <c r="Z68" s="184"/>
      <c r="AA68" s="184"/>
      <c r="AB68" s="184"/>
      <c r="AC68" s="184"/>
      <c r="AD68" s="179"/>
    </row>
    <row r="69" spans="1:30" ht="57.75" thickBot="1">
      <c r="A69" s="21" t="s">
        <v>36</v>
      </c>
      <c r="B69" s="29" t="s">
        <v>156</v>
      </c>
      <c r="C69" s="23"/>
      <c r="D69" s="25"/>
      <c r="E69" s="25"/>
      <c r="F69" s="25"/>
      <c r="G69" s="25"/>
      <c r="H69" s="25"/>
      <c r="I69" s="25"/>
      <c r="J69" s="25"/>
      <c r="K69" s="25">
        <v>150</v>
      </c>
      <c r="L69" s="25"/>
      <c r="M69" s="25"/>
      <c r="N69" s="26"/>
      <c r="O69" s="23"/>
      <c r="P69" s="26"/>
      <c r="Q69" s="23"/>
      <c r="R69" s="26"/>
      <c r="S69" s="23"/>
      <c r="T69" s="26"/>
      <c r="U69" s="23"/>
      <c r="V69" s="26"/>
      <c r="W69" s="23"/>
      <c r="X69" s="23"/>
      <c r="Y69" s="26"/>
      <c r="Z69" s="23"/>
      <c r="AA69" s="26"/>
      <c r="AB69" s="23"/>
      <c r="AC69" s="28"/>
      <c r="AD69" s="21"/>
    </row>
    <row r="70" spans="1:30" ht="57.75" thickBot="1">
      <c r="A70" s="21"/>
      <c r="B70" s="27" t="s">
        <v>31</v>
      </c>
      <c r="C70" s="25">
        <f aca="true" t="shared" si="11" ref="C70:AD70">SUM(C69:C69)</f>
        <v>0</v>
      </c>
      <c r="D70" s="25">
        <f t="shared" si="11"/>
        <v>0</v>
      </c>
      <c r="E70" s="25">
        <f t="shared" si="11"/>
        <v>0</v>
      </c>
      <c r="F70" s="25">
        <f t="shared" si="11"/>
        <v>0</v>
      </c>
      <c r="G70" s="25">
        <f t="shared" si="11"/>
        <v>0</v>
      </c>
      <c r="H70" s="25">
        <f t="shared" si="11"/>
        <v>0</v>
      </c>
      <c r="I70" s="25">
        <f t="shared" si="11"/>
        <v>0</v>
      </c>
      <c r="J70" s="25">
        <f t="shared" si="11"/>
        <v>0</v>
      </c>
      <c r="K70" s="25">
        <f t="shared" si="11"/>
        <v>150</v>
      </c>
      <c r="L70" s="25">
        <f t="shared" si="11"/>
        <v>0</v>
      </c>
      <c r="M70" s="25">
        <f t="shared" si="11"/>
        <v>0</v>
      </c>
      <c r="N70" s="25">
        <f t="shared" si="11"/>
        <v>0</v>
      </c>
      <c r="O70" s="25">
        <f t="shared" si="11"/>
        <v>0</v>
      </c>
      <c r="P70" s="25">
        <f t="shared" si="11"/>
        <v>0</v>
      </c>
      <c r="Q70" s="25">
        <f t="shared" si="11"/>
        <v>0</v>
      </c>
      <c r="R70" s="25">
        <f t="shared" si="11"/>
        <v>0</v>
      </c>
      <c r="S70" s="25">
        <f t="shared" si="11"/>
        <v>0</v>
      </c>
      <c r="T70" s="25">
        <f t="shared" si="11"/>
        <v>0</v>
      </c>
      <c r="U70" s="25">
        <f t="shared" si="11"/>
        <v>0</v>
      </c>
      <c r="V70" s="25">
        <f t="shared" si="11"/>
        <v>0</v>
      </c>
      <c r="W70" s="25">
        <f t="shared" si="11"/>
        <v>0</v>
      </c>
      <c r="X70" s="25">
        <f t="shared" si="11"/>
        <v>0</v>
      </c>
      <c r="Y70" s="25">
        <f t="shared" si="11"/>
        <v>0</v>
      </c>
      <c r="Z70" s="25">
        <f t="shared" si="11"/>
        <v>0</v>
      </c>
      <c r="AA70" s="25">
        <f t="shared" si="11"/>
        <v>0</v>
      </c>
      <c r="AB70" s="25">
        <f t="shared" si="11"/>
        <v>0</v>
      </c>
      <c r="AC70" s="26">
        <f t="shared" si="11"/>
        <v>0</v>
      </c>
      <c r="AD70" s="21">
        <f t="shared" si="11"/>
        <v>0</v>
      </c>
    </row>
    <row r="71" spans="1:30" ht="57.75" thickBot="1">
      <c r="A71" s="178" t="s">
        <v>33</v>
      </c>
      <c r="B71" s="184"/>
      <c r="C71" s="184"/>
      <c r="D71" s="184"/>
      <c r="E71" s="184"/>
      <c r="F71" s="184"/>
      <c r="G71" s="184"/>
      <c r="H71" s="184"/>
      <c r="I71" s="184"/>
      <c r="J71" s="184"/>
      <c r="K71" s="184"/>
      <c r="L71" s="184"/>
      <c r="M71" s="184"/>
      <c r="N71" s="184"/>
      <c r="O71" s="184"/>
      <c r="P71" s="184"/>
      <c r="Q71" s="184"/>
      <c r="R71" s="184"/>
      <c r="S71" s="184"/>
      <c r="T71" s="184"/>
      <c r="U71" s="184"/>
      <c r="V71" s="184"/>
      <c r="W71" s="184"/>
      <c r="X71" s="184"/>
      <c r="Y71" s="184"/>
      <c r="Z71" s="184"/>
      <c r="AA71" s="184"/>
      <c r="AB71" s="184"/>
      <c r="AC71" s="184"/>
      <c r="AD71" s="179"/>
    </row>
    <row r="72" spans="1:30" ht="57.75" thickBot="1">
      <c r="A72" s="38">
        <v>66</v>
      </c>
      <c r="B72" s="39" t="s">
        <v>104</v>
      </c>
      <c r="C72" s="38"/>
      <c r="D72" s="40"/>
      <c r="E72" s="40"/>
      <c r="F72" s="40"/>
      <c r="G72" s="40"/>
      <c r="H72" s="40"/>
      <c r="I72" s="40"/>
      <c r="J72" s="40">
        <v>28.8</v>
      </c>
      <c r="K72" s="40"/>
      <c r="L72" s="40"/>
      <c r="M72" s="40"/>
      <c r="N72" s="41"/>
      <c r="O72" s="42">
        <v>0.4</v>
      </c>
      <c r="P72" s="41"/>
      <c r="Q72" s="42">
        <v>3</v>
      </c>
      <c r="R72" s="41"/>
      <c r="S72" s="42"/>
      <c r="T72" s="41"/>
      <c r="U72" s="42"/>
      <c r="V72" s="41"/>
      <c r="W72" s="38"/>
      <c r="X72" s="42"/>
      <c r="Y72" s="41"/>
      <c r="Z72" s="42"/>
      <c r="AA72" s="38"/>
      <c r="AB72" s="41"/>
      <c r="AC72" s="43"/>
      <c r="AD72" s="42"/>
    </row>
    <row r="73" spans="1:30" ht="173.25" thickBot="1">
      <c r="A73" s="21">
        <v>25</v>
      </c>
      <c r="B73" s="27" t="s">
        <v>45</v>
      </c>
      <c r="C73" s="23"/>
      <c r="D73" s="25"/>
      <c r="E73" s="25"/>
      <c r="F73" s="25"/>
      <c r="G73" s="25">
        <v>2</v>
      </c>
      <c r="H73" s="25"/>
      <c r="I73" s="25">
        <v>36</v>
      </c>
      <c r="J73" s="25">
        <v>16.4</v>
      </c>
      <c r="K73" s="25"/>
      <c r="L73" s="25"/>
      <c r="M73" s="25"/>
      <c r="N73" s="21"/>
      <c r="O73" s="26"/>
      <c r="P73" s="21">
        <v>1</v>
      </c>
      <c r="Q73" s="26"/>
      <c r="R73" s="21"/>
      <c r="S73" s="26"/>
      <c r="T73" s="21"/>
      <c r="U73" s="21">
        <v>8</v>
      </c>
      <c r="V73" s="26"/>
      <c r="W73" s="21"/>
      <c r="X73" s="23">
        <v>9</v>
      </c>
      <c r="Y73" s="21"/>
      <c r="Z73" s="21"/>
      <c r="AA73" s="26"/>
      <c r="AB73" s="21"/>
      <c r="AC73" s="30"/>
      <c r="AD73" s="21"/>
    </row>
    <row r="74" spans="1:30" ht="115.5" thickBot="1">
      <c r="A74" s="23">
        <v>29</v>
      </c>
      <c r="B74" s="27" t="s">
        <v>52</v>
      </c>
      <c r="C74" s="25">
        <v>15</v>
      </c>
      <c r="D74" s="25"/>
      <c r="E74" s="25"/>
      <c r="F74" s="25"/>
      <c r="G74" s="25"/>
      <c r="H74" s="25"/>
      <c r="I74" s="25"/>
      <c r="J74" s="25">
        <v>5</v>
      </c>
      <c r="K74" s="25"/>
      <c r="L74" s="25"/>
      <c r="M74" s="25"/>
      <c r="N74" s="25"/>
      <c r="O74" s="25"/>
      <c r="P74" s="25"/>
      <c r="Q74" s="25">
        <v>4</v>
      </c>
      <c r="R74" s="25">
        <v>8</v>
      </c>
      <c r="S74" s="25">
        <v>8</v>
      </c>
      <c r="T74" s="25"/>
      <c r="U74" s="25"/>
      <c r="V74" s="25"/>
      <c r="W74" s="25">
        <v>40</v>
      </c>
      <c r="X74" s="25"/>
      <c r="Y74" s="25"/>
      <c r="Z74" s="25"/>
      <c r="AA74" s="25"/>
      <c r="AB74" s="25"/>
      <c r="AC74" s="26"/>
      <c r="AD74" s="21"/>
    </row>
    <row r="75" spans="1:30" ht="57.75" thickBot="1">
      <c r="A75" s="21">
        <v>7</v>
      </c>
      <c r="B75" s="27" t="s">
        <v>97</v>
      </c>
      <c r="C75" s="23"/>
      <c r="D75" s="25"/>
      <c r="E75" s="25">
        <v>1</v>
      </c>
      <c r="F75" s="25"/>
      <c r="G75" s="25"/>
      <c r="H75" s="25"/>
      <c r="I75" s="25"/>
      <c r="J75" s="25">
        <v>5.5</v>
      </c>
      <c r="K75" s="25"/>
      <c r="L75" s="25"/>
      <c r="M75" s="25"/>
      <c r="N75" s="26"/>
      <c r="O75" s="21"/>
      <c r="P75" s="26">
        <v>1</v>
      </c>
      <c r="Q75" s="21"/>
      <c r="R75" s="26"/>
      <c r="S75" s="21"/>
      <c r="T75" s="21"/>
      <c r="U75" s="21"/>
      <c r="V75" s="26"/>
      <c r="W75" s="21"/>
      <c r="X75" s="21"/>
      <c r="Y75" s="26"/>
      <c r="Z75" s="21"/>
      <c r="AA75" s="26"/>
      <c r="AB75" s="21"/>
      <c r="AC75" s="30"/>
      <c r="AD75" s="21"/>
    </row>
    <row r="76" spans="1:30" ht="57.75" thickBot="1">
      <c r="A76" s="23">
        <v>84</v>
      </c>
      <c r="B76" s="27" t="s">
        <v>177</v>
      </c>
      <c r="C76" s="23"/>
      <c r="D76" s="25"/>
      <c r="E76" s="25"/>
      <c r="F76" s="25"/>
      <c r="G76" s="25"/>
      <c r="H76" s="25"/>
      <c r="I76" s="25">
        <v>98</v>
      </c>
      <c r="J76" s="25">
        <v>32.7</v>
      </c>
      <c r="K76" s="25"/>
      <c r="L76" s="25"/>
      <c r="M76" s="25"/>
      <c r="N76" s="26"/>
      <c r="O76" s="21"/>
      <c r="P76" s="26"/>
      <c r="Q76" s="21">
        <v>4</v>
      </c>
      <c r="R76" s="26"/>
      <c r="S76" s="21"/>
      <c r="T76" s="30"/>
      <c r="U76" s="21"/>
      <c r="V76" s="26"/>
      <c r="W76" s="21"/>
      <c r="X76" s="21"/>
      <c r="Y76" s="26"/>
      <c r="Z76" s="21"/>
      <c r="AA76" s="26"/>
      <c r="AB76" s="21"/>
      <c r="AC76" s="30"/>
      <c r="AD76" s="21"/>
    </row>
    <row r="77" spans="1:30" ht="115.5" thickBot="1">
      <c r="A77" s="23">
        <v>88</v>
      </c>
      <c r="B77" s="33" t="s">
        <v>196</v>
      </c>
      <c r="C77" s="23"/>
      <c r="D77" s="24"/>
      <c r="E77" s="24"/>
      <c r="F77" s="24"/>
      <c r="G77" s="24"/>
      <c r="H77" s="25"/>
      <c r="I77" s="25"/>
      <c r="J77" s="25"/>
      <c r="K77" s="25"/>
      <c r="L77" s="25">
        <v>101</v>
      </c>
      <c r="M77" s="25"/>
      <c r="N77" s="26"/>
      <c r="O77" s="23">
        <v>10</v>
      </c>
      <c r="P77" s="26"/>
      <c r="Q77" s="23"/>
      <c r="R77" s="26"/>
      <c r="S77" s="23"/>
      <c r="T77" s="23"/>
      <c r="U77" s="23"/>
      <c r="V77" s="26"/>
      <c r="W77" s="23"/>
      <c r="X77" s="23"/>
      <c r="Y77" s="26"/>
      <c r="Z77" s="23"/>
      <c r="AA77" s="23"/>
      <c r="AB77" s="26"/>
      <c r="AC77" s="28"/>
      <c r="AD77" s="21"/>
    </row>
    <row r="78" spans="1:30" ht="115.5" thickBot="1">
      <c r="A78" s="21" t="s">
        <v>36</v>
      </c>
      <c r="B78" s="27" t="s">
        <v>69</v>
      </c>
      <c r="C78" s="25">
        <v>15</v>
      </c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1"/>
      <c r="O78" s="26"/>
      <c r="P78" s="21"/>
      <c r="Q78" s="26"/>
      <c r="R78" s="21"/>
      <c r="S78" s="26"/>
      <c r="T78" s="21"/>
      <c r="U78" s="21"/>
      <c r="V78" s="23"/>
      <c r="W78" s="21"/>
      <c r="X78" s="26"/>
      <c r="Y78" s="21"/>
      <c r="Z78" s="21"/>
      <c r="AA78" s="26"/>
      <c r="AB78" s="21"/>
      <c r="AC78" s="30"/>
      <c r="AD78" s="21"/>
    </row>
    <row r="79" spans="1:30" ht="115.5" thickBot="1">
      <c r="A79" s="21" t="s">
        <v>36</v>
      </c>
      <c r="B79" s="27" t="s">
        <v>85</v>
      </c>
      <c r="C79" s="23"/>
      <c r="D79" s="25">
        <v>30</v>
      </c>
      <c r="E79" s="25"/>
      <c r="F79" s="25"/>
      <c r="G79" s="25"/>
      <c r="H79" s="25"/>
      <c r="I79" s="25"/>
      <c r="J79" s="25"/>
      <c r="K79" s="25"/>
      <c r="L79" s="25"/>
      <c r="M79" s="25"/>
      <c r="N79" s="21"/>
      <c r="O79" s="26"/>
      <c r="P79" s="21"/>
      <c r="Q79" s="26"/>
      <c r="R79" s="21"/>
      <c r="S79" s="26"/>
      <c r="T79" s="21"/>
      <c r="U79" s="21"/>
      <c r="V79" s="21"/>
      <c r="W79" s="21"/>
      <c r="X79" s="26"/>
      <c r="Y79" s="21"/>
      <c r="Z79" s="21"/>
      <c r="AA79" s="26"/>
      <c r="AB79" s="21"/>
      <c r="AC79" s="30"/>
      <c r="AD79" s="21"/>
    </row>
    <row r="80" spans="1:30" ht="57.75" thickBot="1">
      <c r="A80" s="21"/>
      <c r="B80" s="27" t="s">
        <v>7</v>
      </c>
      <c r="C80" s="25">
        <f>SUM(C72:C79)</f>
        <v>30</v>
      </c>
      <c r="D80" s="25">
        <f aca="true" t="shared" si="12" ref="D80:AD80">SUM(D72:D79)</f>
        <v>30</v>
      </c>
      <c r="E80" s="25">
        <f t="shared" si="12"/>
        <v>1</v>
      </c>
      <c r="F80" s="25">
        <f t="shared" si="12"/>
        <v>0</v>
      </c>
      <c r="G80" s="25">
        <f t="shared" si="12"/>
        <v>2</v>
      </c>
      <c r="H80" s="25">
        <f t="shared" si="12"/>
        <v>0</v>
      </c>
      <c r="I80" s="25">
        <f t="shared" si="12"/>
        <v>134</v>
      </c>
      <c r="J80" s="25">
        <f t="shared" si="12"/>
        <v>88.4</v>
      </c>
      <c r="K80" s="25">
        <f t="shared" si="12"/>
        <v>0</v>
      </c>
      <c r="L80" s="25">
        <f t="shared" si="12"/>
        <v>101</v>
      </c>
      <c r="M80" s="25">
        <f t="shared" si="12"/>
        <v>0</v>
      </c>
      <c r="N80" s="25">
        <f t="shared" si="12"/>
        <v>0</v>
      </c>
      <c r="O80" s="25">
        <f t="shared" si="12"/>
        <v>10.4</v>
      </c>
      <c r="P80" s="25">
        <f t="shared" si="12"/>
        <v>2</v>
      </c>
      <c r="Q80" s="25">
        <f t="shared" si="12"/>
        <v>11</v>
      </c>
      <c r="R80" s="25">
        <f t="shared" si="12"/>
        <v>8</v>
      </c>
      <c r="S80" s="25">
        <f t="shared" si="12"/>
        <v>8</v>
      </c>
      <c r="T80" s="25">
        <f t="shared" si="12"/>
        <v>0</v>
      </c>
      <c r="U80" s="25">
        <f t="shared" si="12"/>
        <v>8</v>
      </c>
      <c r="V80" s="25">
        <f t="shared" si="12"/>
        <v>0</v>
      </c>
      <c r="W80" s="25">
        <f t="shared" si="12"/>
        <v>40</v>
      </c>
      <c r="X80" s="25">
        <f t="shared" si="12"/>
        <v>9</v>
      </c>
      <c r="Y80" s="25">
        <f t="shared" si="12"/>
        <v>0</v>
      </c>
      <c r="Z80" s="25">
        <f t="shared" si="12"/>
        <v>0</v>
      </c>
      <c r="AA80" s="25">
        <f t="shared" si="12"/>
        <v>0</v>
      </c>
      <c r="AB80" s="25">
        <f t="shared" si="12"/>
        <v>0</v>
      </c>
      <c r="AC80" s="26">
        <f t="shared" si="12"/>
        <v>0</v>
      </c>
      <c r="AD80" s="21">
        <f t="shared" si="12"/>
        <v>0</v>
      </c>
    </row>
    <row r="81" spans="1:30" ht="57.75" thickBot="1">
      <c r="A81" s="178" t="s">
        <v>30</v>
      </c>
      <c r="B81" s="184"/>
      <c r="C81" s="184"/>
      <c r="D81" s="184"/>
      <c r="E81" s="184"/>
      <c r="F81" s="184"/>
      <c r="G81" s="184"/>
      <c r="H81" s="184"/>
      <c r="I81" s="184"/>
      <c r="J81" s="184"/>
      <c r="K81" s="184"/>
      <c r="L81" s="184"/>
      <c r="M81" s="184"/>
      <c r="N81" s="184"/>
      <c r="O81" s="184"/>
      <c r="P81" s="184"/>
      <c r="Q81" s="184"/>
      <c r="R81" s="184"/>
      <c r="S81" s="184"/>
      <c r="T81" s="184"/>
      <c r="U81" s="184"/>
      <c r="V81" s="184"/>
      <c r="W81" s="184"/>
      <c r="X81" s="184"/>
      <c r="Y81" s="184"/>
      <c r="Z81" s="184"/>
      <c r="AA81" s="184"/>
      <c r="AB81" s="184"/>
      <c r="AC81" s="184"/>
      <c r="AD81" s="179"/>
    </row>
    <row r="82" spans="1:30" ht="115.5" thickBot="1">
      <c r="A82" s="21">
        <v>21.74</v>
      </c>
      <c r="B82" s="32" t="s">
        <v>129</v>
      </c>
      <c r="C82" s="21"/>
      <c r="D82" s="25"/>
      <c r="E82" s="21"/>
      <c r="F82" s="21"/>
      <c r="G82" s="21"/>
      <c r="H82" s="25"/>
      <c r="I82" s="25"/>
      <c r="J82" s="25"/>
      <c r="K82" s="25"/>
      <c r="L82" s="25"/>
      <c r="M82" s="25"/>
      <c r="N82" s="26"/>
      <c r="O82" s="23"/>
      <c r="P82" s="26"/>
      <c r="Q82" s="23"/>
      <c r="R82" s="26"/>
      <c r="S82" s="23">
        <v>154</v>
      </c>
      <c r="T82" s="26"/>
      <c r="U82" s="23"/>
      <c r="V82" s="26"/>
      <c r="W82" s="23"/>
      <c r="X82" s="23"/>
      <c r="Y82" s="26"/>
      <c r="Z82" s="23"/>
      <c r="AA82" s="23"/>
      <c r="AB82" s="26"/>
      <c r="AC82" s="28"/>
      <c r="AD82" s="21"/>
    </row>
    <row r="83" spans="1:30" ht="115.5" thickBot="1">
      <c r="A83" s="21">
        <v>79</v>
      </c>
      <c r="B83" s="27" t="s">
        <v>136</v>
      </c>
      <c r="C83" s="23"/>
      <c r="D83" s="25"/>
      <c r="E83" s="25">
        <v>29</v>
      </c>
      <c r="F83" s="25"/>
      <c r="G83" s="25"/>
      <c r="H83" s="25"/>
      <c r="I83" s="25"/>
      <c r="J83" s="25"/>
      <c r="K83" s="25"/>
      <c r="L83" s="25"/>
      <c r="M83" s="25"/>
      <c r="N83" s="25"/>
      <c r="O83" s="25">
        <v>3</v>
      </c>
      <c r="P83" s="25">
        <v>3</v>
      </c>
      <c r="Q83" s="25">
        <v>3</v>
      </c>
      <c r="R83" s="25">
        <v>6</v>
      </c>
      <c r="S83" s="25">
        <v>88</v>
      </c>
      <c r="T83" s="25"/>
      <c r="U83" s="25"/>
      <c r="V83" s="25"/>
      <c r="W83" s="25"/>
      <c r="X83" s="25"/>
      <c r="Y83" s="25"/>
      <c r="Z83" s="25"/>
      <c r="AA83" s="25"/>
      <c r="AB83" s="25"/>
      <c r="AC83" s="26"/>
      <c r="AD83" s="23"/>
    </row>
    <row r="84" spans="1:30" ht="57.75" thickBot="1">
      <c r="A84" s="21"/>
      <c r="B84" s="27" t="s">
        <v>7</v>
      </c>
      <c r="C84" s="23">
        <f aca="true" t="shared" si="13" ref="C84:AD84">SUM(C82:C83)</f>
        <v>0</v>
      </c>
      <c r="D84" s="23">
        <f t="shared" si="13"/>
        <v>0</v>
      </c>
      <c r="E84" s="23">
        <f t="shared" si="13"/>
        <v>29</v>
      </c>
      <c r="F84" s="23">
        <f t="shared" si="13"/>
        <v>0</v>
      </c>
      <c r="G84" s="23">
        <f t="shared" si="13"/>
        <v>0</v>
      </c>
      <c r="H84" s="23">
        <f t="shared" si="13"/>
        <v>0</v>
      </c>
      <c r="I84" s="23">
        <f t="shared" si="13"/>
        <v>0</v>
      </c>
      <c r="J84" s="23">
        <f t="shared" si="13"/>
        <v>0</v>
      </c>
      <c r="K84" s="23">
        <f t="shared" si="13"/>
        <v>0</v>
      </c>
      <c r="L84" s="23">
        <f t="shared" si="13"/>
        <v>0</v>
      </c>
      <c r="M84" s="23">
        <f t="shared" si="13"/>
        <v>0</v>
      </c>
      <c r="N84" s="23">
        <f t="shared" si="13"/>
        <v>0</v>
      </c>
      <c r="O84" s="23">
        <f t="shared" si="13"/>
        <v>3</v>
      </c>
      <c r="P84" s="23">
        <f t="shared" si="13"/>
        <v>3</v>
      </c>
      <c r="Q84" s="23">
        <f t="shared" si="13"/>
        <v>3</v>
      </c>
      <c r="R84" s="23">
        <f t="shared" si="13"/>
        <v>6</v>
      </c>
      <c r="S84" s="23">
        <f t="shared" si="13"/>
        <v>242</v>
      </c>
      <c r="T84" s="23">
        <f t="shared" si="13"/>
        <v>0</v>
      </c>
      <c r="U84" s="23">
        <f t="shared" si="13"/>
        <v>0</v>
      </c>
      <c r="V84" s="23">
        <f t="shared" si="13"/>
        <v>0</v>
      </c>
      <c r="W84" s="23">
        <f t="shared" si="13"/>
        <v>0</v>
      </c>
      <c r="X84" s="23">
        <f t="shared" si="13"/>
        <v>0</v>
      </c>
      <c r="Y84" s="23">
        <f t="shared" si="13"/>
        <v>0</v>
      </c>
      <c r="Z84" s="23">
        <f t="shared" si="13"/>
        <v>0</v>
      </c>
      <c r="AA84" s="23">
        <f t="shared" si="13"/>
        <v>0</v>
      </c>
      <c r="AB84" s="23">
        <f t="shared" si="13"/>
        <v>0</v>
      </c>
      <c r="AC84" s="28">
        <f t="shared" si="13"/>
        <v>0</v>
      </c>
      <c r="AD84" s="23">
        <f t="shared" si="13"/>
        <v>0</v>
      </c>
    </row>
    <row r="85" spans="1:30" ht="115.5" thickBot="1">
      <c r="A85" s="14"/>
      <c r="B85" s="27" t="s">
        <v>86</v>
      </c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8">
        <v>3</v>
      </c>
      <c r="AD85" s="23"/>
    </row>
    <row r="86" spans="1:30" ht="57.75" thickBot="1">
      <c r="A86" s="21"/>
      <c r="B86" s="34" t="s">
        <v>11</v>
      </c>
      <c r="C86" s="23">
        <f aca="true" t="shared" si="14" ref="C86:AB86">SUM(C67+C80+C84+C70)</f>
        <v>50</v>
      </c>
      <c r="D86" s="23">
        <f t="shared" si="14"/>
        <v>30</v>
      </c>
      <c r="E86" s="23">
        <f t="shared" si="14"/>
        <v>30</v>
      </c>
      <c r="F86" s="23">
        <f t="shared" si="14"/>
        <v>0</v>
      </c>
      <c r="G86" s="23">
        <f t="shared" si="14"/>
        <v>2</v>
      </c>
      <c r="H86" s="23">
        <f t="shared" si="14"/>
        <v>12</v>
      </c>
      <c r="I86" s="23">
        <f t="shared" si="14"/>
        <v>134</v>
      </c>
      <c r="J86" s="23">
        <f t="shared" si="14"/>
        <v>88.4</v>
      </c>
      <c r="K86" s="23">
        <f t="shared" si="14"/>
        <v>150</v>
      </c>
      <c r="L86" s="23">
        <f t="shared" si="14"/>
        <v>101</v>
      </c>
      <c r="M86" s="23">
        <f t="shared" si="14"/>
        <v>0</v>
      </c>
      <c r="N86" s="23">
        <f t="shared" si="14"/>
        <v>0</v>
      </c>
      <c r="O86" s="23">
        <f t="shared" si="14"/>
        <v>19.2</v>
      </c>
      <c r="P86" s="23">
        <f t="shared" si="14"/>
        <v>10.9</v>
      </c>
      <c r="Q86" s="23">
        <f t="shared" si="14"/>
        <v>14</v>
      </c>
      <c r="R86" s="23">
        <f t="shared" si="14"/>
        <v>14</v>
      </c>
      <c r="S86" s="23">
        <f t="shared" si="14"/>
        <v>419</v>
      </c>
      <c r="T86" s="23">
        <f t="shared" si="14"/>
        <v>0</v>
      </c>
      <c r="U86" s="23">
        <f t="shared" si="14"/>
        <v>8</v>
      </c>
      <c r="V86" s="23">
        <f t="shared" si="14"/>
        <v>0</v>
      </c>
      <c r="W86" s="23">
        <f t="shared" si="14"/>
        <v>40</v>
      </c>
      <c r="X86" s="23">
        <f t="shared" si="14"/>
        <v>9</v>
      </c>
      <c r="Y86" s="23">
        <f t="shared" si="14"/>
        <v>4.3</v>
      </c>
      <c r="Z86" s="23">
        <f t="shared" si="14"/>
        <v>0</v>
      </c>
      <c r="AA86" s="23">
        <f t="shared" si="14"/>
        <v>0</v>
      </c>
      <c r="AB86" s="23">
        <f t="shared" si="14"/>
        <v>1</v>
      </c>
      <c r="AC86" s="28">
        <v>3</v>
      </c>
      <c r="AD86" s="23">
        <f>SUM(AD67+AD80+AD84+AD70)</f>
        <v>0</v>
      </c>
    </row>
    <row r="87" spans="1:30" ht="62.25" customHeight="1" thickBot="1">
      <c r="A87" s="171" t="s">
        <v>172</v>
      </c>
      <c r="B87" s="172"/>
      <c r="C87" s="172"/>
      <c r="D87" s="172"/>
      <c r="E87" s="172"/>
      <c r="F87" s="172"/>
      <c r="G87" s="172"/>
      <c r="H87" s="172"/>
      <c r="I87" s="172"/>
      <c r="J87" s="172"/>
      <c r="K87" s="172"/>
      <c r="L87" s="172"/>
      <c r="M87" s="172"/>
      <c r="N87" s="172"/>
      <c r="O87" s="172"/>
      <c r="P87" s="172"/>
      <c r="Q87" s="172"/>
      <c r="R87" s="172"/>
      <c r="S87" s="172"/>
      <c r="T87" s="172"/>
      <c r="U87" s="172"/>
      <c r="V87" s="172"/>
      <c r="W87" s="172"/>
      <c r="X87" s="172"/>
      <c r="Y87" s="172"/>
      <c r="Z87" s="172"/>
      <c r="AA87" s="172"/>
      <c r="AB87" s="172"/>
      <c r="AC87" s="172"/>
      <c r="AD87" s="173"/>
    </row>
    <row r="88" spans="1:30" ht="57.75" thickBot="1">
      <c r="A88" s="171" t="s">
        <v>19</v>
      </c>
      <c r="B88" s="172"/>
      <c r="C88" s="172"/>
      <c r="D88" s="172"/>
      <c r="E88" s="172"/>
      <c r="F88" s="172"/>
      <c r="G88" s="172"/>
      <c r="H88" s="172"/>
      <c r="I88" s="172"/>
      <c r="J88" s="172"/>
      <c r="K88" s="172"/>
      <c r="L88" s="172"/>
      <c r="M88" s="172"/>
      <c r="N88" s="172"/>
      <c r="O88" s="172"/>
      <c r="P88" s="172"/>
      <c r="Q88" s="172"/>
      <c r="R88" s="172"/>
      <c r="S88" s="172"/>
      <c r="T88" s="172"/>
      <c r="U88" s="172"/>
      <c r="V88" s="172"/>
      <c r="W88" s="172"/>
      <c r="X88" s="172"/>
      <c r="Y88" s="172"/>
      <c r="Z88" s="172"/>
      <c r="AA88" s="172"/>
      <c r="AB88" s="172"/>
      <c r="AC88" s="172"/>
      <c r="AD88" s="173"/>
    </row>
    <row r="89" spans="1:30" ht="57">
      <c r="A89" s="185" t="s">
        <v>158</v>
      </c>
      <c r="B89" s="187" t="s">
        <v>25</v>
      </c>
      <c r="C89" s="167" t="s">
        <v>69</v>
      </c>
      <c r="D89" s="167" t="s">
        <v>70</v>
      </c>
      <c r="E89" s="167" t="s">
        <v>71</v>
      </c>
      <c r="F89" s="167" t="s">
        <v>72</v>
      </c>
      <c r="G89" s="167" t="s">
        <v>65</v>
      </c>
      <c r="H89" s="167" t="s">
        <v>73</v>
      </c>
      <c r="I89" s="167" t="s">
        <v>133</v>
      </c>
      <c r="J89" s="167" t="s">
        <v>124</v>
      </c>
      <c r="K89" s="9"/>
      <c r="L89" s="167" t="s">
        <v>141</v>
      </c>
      <c r="M89" s="167" t="s">
        <v>75</v>
      </c>
      <c r="N89" s="167" t="s">
        <v>53</v>
      </c>
      <c r="O89" s="167" t="s">
        <v>54</v>
      </c>
      <c r="P89" s="167" t="s">
        <v>76</v>
      </c>
      <c r="Q89" s="167" t="s">
        <v>55</v>
      </c>
      <c r="R89" s="167" t="s">
        <v>77</v>
      </c>
      <c r="S89" s="167" t="s">
        <v>80</v>
      </c>
      <c r="T89" s="167" t="s">
        <v>84</v>
      </c>
      <c r="U89" s="167" t="s">
        <v>128</v>
      </c>
      <c r="V89" s="167" t="s">
        <v>134</v>
      </c>
      <c r="W89" s="167" t="s">
        <v>135</v>
      </c>
      <c r="X89" s="167" t="s">
        <v>56</v>
      </c>
      <c r="Y89" s="167" t="s">
        <v>57</v>
      </c>
      <c r="Z89" s="167" t="s">
        <v>59</v>
      </c>
      <c r="AA89" s="9"/>
      <c r="AB89" s="167" t="s">
        <v>78</v>
      </c>
      <c r="AC89" s="176" t="s">
        <v>58</v>
      </c>
      <c r="AD89" s="167" t="s">
        <v>79</v>
      </c>
    </row>
    <row r="90" spans="1:30" ht="345.75" customHeight="1" thickBot="1">
      <c r="A90" s="186"/>
      <c r="B90" s="188"/>
      <c r="C90" s="168"/>
      <c r="D90" s="168"/>
      <c r="E90" s="168"/>
      <c r="F90" s="168"/>
      <c r="G90" s="168"/>
      <c r="H90" s="168"/>
      <c r="I90" s="168"/>
      <c r="J90" s="168"/>
      <c r="K90" s="10" t="s">
        <v>74</v>
      </c>
      <c r="L90" s="168"/>
      <c r="M90" s="168"/>
      <c r="N90" s="168"/>
      <c r="O90" s="168"/>
      <c r="P90" s="168"/>
      <c r="Q90" s="168"/>
      <c r="R90" s="168"/>
      <c r="S90" s="168"/>
      <c r="T90" s="168"/>
      <c r="U90" s="168"/>
      <c r="V90" s="168"/>
      <c r="W90" s="168"/>
      <c r="X90" s="168"/>
      <c r="Y90" s="168"/>
      <c r="Z90" s="168"/>
      <c r="AA90" s="10" t="s">
        <v>66</v>
      </c>
      <c r="AB90" s="168"/>
      <c r="AC90" s="177"/>
      <c r="AD90" s="168"/>
    </row>
    <row r="91" spans="1:30" ht="57.75" thickBot="1">
      <c r="A91" s="14">
        <v>1</v>
      </c>
      <c r="B91" s="15">
        <v>2</v>
      </c>
      <c r="C91" s="16" t="s">
        <v>67</v>
      </c>
      <c r="D91" s="17">
        <v>4</v>
      </c>
      <c r="E91" s="16">
        <v>5</v>
      </c>
      <c r="F91" s="16">
        <v>6</v>
      </c>
      <c r="G91" s="16">
        <v>7</v>
      </c>
      <c r="H91" s="16">
        <v>8</v>
      </c>
      <c r="I91" s="16" t="s">
        <v>68</v>
      </c>
      <c r="J91" s="17">
        <v>10</v>
      </c>
      <c r="K91" s="16">
        <v>11</v>
      </c>
      <c r="L91" s="16">
        <v>12</v>
      </c>
      <c r="M91" s="16">
        <v>13</v>
      </c>
      <c r="N91" s="16">
        <v>14</v>
      </c>
      <c r="O91" s="16">
        <v>15</v>
      </c>
      <c r="P91" s="18">
        <v>16</v>
      </c>
      <c r="Q91" s="16">
        <v>17</v>
      </c>
      <c r="R91" s="18">
        <v>18</v>
      </c>
      <c r="S91" s="16">
        <v>19</v>
      </c>
      <c r="T91" s="18">
        <v>20</v>
      </c>
      <c r="U91" s="16">
        <v>22</v>
      </c>
      <c r="V91" s="16">
        <v>23</v>
      </c>
      <c r="W91" s="18">
        <v>24</v>
      </c>
      <c r="X91" s="16">
        <v>25</v>
      </c>
      <c r="Y91" s="16">
        <v>26</v>
      </c>
      <c r="Z91" s="16">
        <v>27</v>
      </c>
      <c r="AA91" s="18">
        <v>28</v>
      </c>
      <c r="AB91" s="16">
        <v>29</v>
      </c>
      <c r="AC91" s="19">
        <v>30</v>
      </c>
      <c r="AD91" s="16">
        <v>31</v>
      </c>
    </row>
    <row r="92" spans="1:30" ht="57.75" thickBot="1">
      <c r="A92" s="171" t="s">
        <v>6</v>
      </c>
      <c r="B92" s="172"/>
      <c r="C92" s="172"/>
      <c r="D92" s="172"/>
      <c r="E92" s="172"/>
      <c r="F92" s="172"/>
      <c r="G92" s="172"/>
      <c r="H92" s="172"/>
      <c r="I92" s="172"/>
      <c r="J92" s="172"/>
      <c r="K92" s="172"/>
      <c r="L92" s="172"/>
      <c r="M92" s="172"/>
      <c r="N92" s="172"/>
      <c r="O92" s="172"/>
      <c r="P92" s="172"/>
      <c r="Q92" s="172"/>
      <c r="R92" s="172"/>
      <c r="S92" s="172"/>
      <c r="T92" s="172"/>
      <c r="U92" s="172"/>
      <c r="V92" s="172"/>
      <c r="W92" s="172"/>
      <c r="X92" s="172"/>
      <c r="Y92" s="172"/>
      <c r="Z92" s="172"/>
      <c r="AA92" s="172"/>
      <c r="AB92" s="172"/>
      <c r="AC92" s="172"/>
      <c r="AD92" s="173"/>
    </row>
    <row r="93" spans="1:30" ht="115.5" thickBot="1">
      <c r="A93" s="21">
        <v>72</v>
      </c>
      <c r="B93" s="32" t="s">
        <v>187</v>
      </c>
      <c r="C93" s="23"/>
      <c r="D93" s="25"/>
      <c r="E93" s="25"/>
      <c r="F93" s="25"/>
      <c r="G93" s="25"/>
      <c r="H93" s="25">
        <v>35</v>
      </c>
      <c r="I93" s="25"/>
      <c r="J93" s="25"/>
      <c r="K93" s="25"/>
      <c r="L93" s="25"/>
      <c r="M93" s="25"/>
      <c r="N93" s="25"/>
      <c r="O93" s="25"/>
      <c r="P93" s="25">
        <v>4</v>
      </c>
      <c r="Q93" s="25"/>
      <c r="R93" s="25"/>
      <c r="S93" s="25"/>
      <c r="T93" s="25"/>
      <c r="U93" s="25"/>
      <c r="V93" s="25"/>
      <c r="W93" s="25"/>
      <c r="X93" s="25"/>
      <c r="Y93" s="25">
        <v>8.5</v>
      </c>
      <c r="Z93" s="25"/>
      <c r="AA93" s="25"/>
      <c r="AB93" s="25"/>
      <c r="AC93" s="26"/>
      <c r="AD93" s="21"/>
    </row>
    <row r="94" spans="1:30" ht="115.5" thickBot="1">
      <c r="A94" s="21">
        <v>2</v>
      </c>
      <c r="B94" s="27" t="s">
        <v>100</v>
      </c>
      <c r="C94" s="23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1"/>
      <c r="O94" s="23">
        <v>9</v>
      </c>
      <c r="P94" s="21"/>
      <c r="Q94" s="26"/>
      <c r="R94" s="21"/>
      <c r="S94" s="26">
        <v>100</v>
      </c>
      <c r="T94" s="21"/>
      <c r="U94" s="21"/>
      <c r="V94" s="26"/>
      <c r="W94" s="21"/>
      <c r="X94" s="26"/>
      <c r="Y94" s="21"/>
      <c r="Z94" s="26"/>
      <c r="AA94" s="21">
        <v>1.6</v>
      </c>
      <c r="AB94" s="21"/>
      <c r="AC94" s="30"/>
      <c r="AD94" s="23"/>
    </row>
    <row r="95" spans="1:30" ht="57.75" thickBot="1">
      <c r="A95" s="21">
        <v>16</v>
      </c>
      <c r="B95" s="27" t="s">
        <v>43</v>
      </c>
      <c r="C95" s="25">
        <v>20</v>
      </c>
      <c r="D95" s="24"/>
      <c r="E95" s="24"/>
      <c r="F95" s="24"/>
      <c r="G95" s="24"/>
      <c r="H95" s="25"/>
      <c r="I95" s="25"/>
      <c r="J95" s="25"/>
      <c r="K95" s="25"/>
      <c r="L95" s="25"/>
      <c r="M95" s="25"/>
      <c r="N95" s="26"/>
      <c r="O95" s="23"/>
      <c r="P95" s="26">
        <v>5</v>
      </c>
      <c r="Q95" s="23"/>
      <c r="R95" s="26"/>
      <c r="S95" s="23"/>
      <c r="T95" s="26"/>
      <c r="U95" s="23"/>
      <c r="V95" s="21"/>
      <c r="W95" s="26"/>
      <c r="X95" s="23"/>
      <c r="Y95" s="23"/>
      <c r="Z95" s="26"/>
      <c r="AA95" s="21"/>
      <c r="AB95" s="23"/>
      <c r="AC95" s="26"/>
      <c r="AD95" s="23"/>
    </row>
    <row r="96" spans="1:30" ht="57.75" thickBot="1">
      <c r="A96" s="21"/>
      <c r="B96" s="27" t="s">
        <v>7</v>
      </c>
      <c r="C96" s="23">
        <f>SUM(C93:C95)</f>
        <v>20</v>
      </c>
      <c r="D96" s="23">
        <f aca="true" t="shared" si="15" ref="D96:AD96">SUM(D93:D95)</f>
        <v>0</v>
      </c>
      <c r="E96" s="23">
        <f t="shared" si="15"/>
        <v>0</v>
      </c>
      <c r="F96" s="23">
        <f t="shared" si="15"/>
        <v>0</v>
      </c>
      <c r="G96" s="23">
        <f t="shared" si="15"/>
        <v>0</v>
      </c>
      <c r="H96" s="23">
        <f t="shared" si="15"/>
        <v>35</v>
      </c>
      <c r="I96" s="23">
        <f t="shared" si="15"/>
        <v>0</v>
      </c>
      <c r="J96" s="23">
        <f t="shared" si="15"/>
        <v>0</v>
      </c>
      <c r="K96" s="23">
        <f t="shared" si="15"/>
        <v>0</v>
      </c>
      <c r="L96" s="23">
        <f t="shared" si="15"/>
        <v>0</v>
      </c>
      <c r="M96" s="23">
        <f t="shared" si="15"/>
        <v>0</v>
      </c>
      <c r="N96" s="23">
        <f t="shared" si="15"/>
        <v>0</v>
      </c>
      <c r="O96" s="23">
        <f t="shared" si="15"/>
        <v>9</v>
      </c>
      <c r="P96" s="23">
        <f t="shared" si="15"/>
        <v>9</v>
      </c>
      <c r="Q96" s="23">
        <f t="shared" si="15"/>
        <v>0</v>
      </c>
      <c r="R96" s="23">
        <f t="shared" si="15"/>
        <v>0</v>
      </c>
      <c r="S96" s="23">
        <f t="shared" si="15"/>
        <v>100</v>
      </c>
      <c r="T96" s="23">
        <f t="shared" si="15"/>
        <v>0</v>
      </c>
      <c r="U96" s="23">
        <f t="shared" si="15"/>
        <v>0</v>
      </c>
      <c r="V96" s="23">
        <f t="shared" si="15"/>
        <v>0</v>
      </c>
      <c r="W96" s="23">
        <f t="shared" si="15"/>
        <v>0</v>
      </c>
      <c r="X96" s="23">
        <f t="shared" si="15"/>
        <v>0</v>
      </c>
      <c r="Y96" s="23">
        <f t="shared" si="15"/>
        <v>8.5</v>
      </c>
      <c r="Z96" s="23">
        <f t="shared" si="15"/>
        <v>0</v>
      </c>
      <c r="AA96" s="23">
        <f t="shared" si="15"/>
        <v>1.6</v>
      </c>
      <c r="AB96" s="23">
        <f t="shared" si="15"/>
        <v>0</v>
      </c>
      <c r="AC96" s="28">
        <f t="shared" si="15"/>
        <v>0</v>
      </c>
      <c r="AD96" s="23">
        <f t="shared" si="15"/>
        <v>0</v>
      </c>
    </row>
    <row r="97" spans="1:30" ht="57.75" thickBot="1">
      <c r="A97" s="178" t="s">
        <v>64</v>
      </c>
      <c r="B97" s="184"/>
      <c r="C97" s="184"/>
      <c r="D97" s="184"/>
      <c r="E97" s="184"/>
      <c r="F97" s="184"/>
      <c r="G97" s="184"/>
      <c r="H97" s="184"/>
      <c r="I97" s="184"/>
      <c r="J97" s="184"/>
      <c r="K97" s="184"/>
      <c r="L97" s="184"/>
      <c r="M97" s="184"/>
      <c r="N97" s="184"/>
      <c r="O97" s="184"/>
      <c r="P97" s="184"/>
      <c r="Q97" s="184"/>
      <c r="R97" s="184"/>
      <c r="S97" s="184"/>
      <c r="T97" s="184"/>
      <c r="U97" s="184"/>
      <c r="V97" s="184"/>
      <c r="W97" s="184"/>
      <c r="X97" s="184"/>
      <c r="Y97" s="184"/>
      <c r="Z97" s="184"/>
      <c r="AA97" s="184"/>
      <c r="AB97" s="184"/>
      <c r="AC97" s="184"/>
      <c r="AD97" s="179"/>
    </row>
    <row r="98" spans="1:30" ht="173.25" thickBot="1">
      <c r="A98" s="21">
        <v>76</v>
      </c>
      <c r="B98" s="27" t="s">
        <v>161</v>
      </c>
      <c r="C98" s="25"/>
      <c r="D98" s="25"/>
      <c r="E98" s="25"/>
      <c r="F98" s="25"/>
      <c r="G98" s="25"/>
      <c r="H98" s="25"/>
      <c r="I98" s="25"/>
      <c r="J98" s="25"/>
      <c r="K98" s="25"/>
      <c r="L98" s="25">
        <v>110</v>
      </c>
      <c r="M98" s="25"/>
      <c r="N98" s="26"/>
      <c r="O98" s="23"/>
      <c r="P98" s="26"/>
      <c r="Q98" s="23"/>
      <c r="R98" s="26"/>
      <c r="S98" s="23"/>
      <c r="T98" s="26"/>
      <c r="U98" s="23"/>
      <c r="V98" s="26"/>
      <c r="W98" s="23"/>
      <c r="X98" s="23"/>
      <c r="Y98" s="26"/>
      <c r="Z98" s="23"/>
      <c r="AA98" s="26"/>
      <c r="AB98" s="23"/>
      <c r="AC98" s="28"/>
      <c r="AD98" s="21"/>
    </row>
    <row r="99" spans="1:30" ht="57.75" thickBot="1">
      <c r="A99" s="21"/>
      <c r="B99" s="27" t="s">
        <v>31</v>
      </c>
      <c r="C99" s="25">
        <f aca="true" t="shared" si="16" ref="C99:AD99">SUM(C98:C98)</f>
        <v>0</v>
      </c>
      <c r="D99" s="25">
        <f t="shared" si="16"/>
        <v>0</v>
      </c>
      <c r="E99" s="25">
        <f t="shared" si="16"/>
        <v>0</v>
      </c>
      <c r="F99" s="25">
        <f t="shared" si="16"/>
        <v>0</v>
      </c>
      <c r="G99" s="25">
        <f t="shared" si="16"/>
        <v>0</v>
      </c>
      <c r="H99" s="25">
        <f t="shared" si="16"/>
        <v>0</v>
      </c>
      <c r="I99" s="25">
        <f t="shared" si="16"/>
        <v>0</v>
      </c>
      <c r="J99" s="25">
        <f t="shared" si="16"/>
        <v>0</v>
      </c>
      <c r="K99" s="25">
        <f t="shared" si="16"/>
        <v>0</v>
      </c>
      <c r="L99" s="25">
        <f t="shared" si="16"/>
        <v>110</v>
      </c>
      <c r="M99" s="25">
        <f t="shared" si="16"/>
        <v>0</v>
      </c>
      <c r="N99" s="25">
        <f t="shared" si="16"/>
        <v>0</v>
      </c>
      <c r="O99" s="25">
        <f t="shared" si="16"/>
        <v>0</v>
      </c>
      <c r="P99" s="25">
        <f t="shared" si="16"/>
        <v>0</v>
      </c>
      <c r="Q99" s="25">
        <f t="shared" si="16"/>
        <v>0</v>
      </c>
      <c r="R99" s="25">
        <f t="shared" si="16"/>
        <v>0</v>
      </c>
      <c r="S99" s="25">
        <f t="shared" si="16"/>
        <v>0</v>
      </c>
      <c r="T99" s="25">
        <f t="shared" si="16"/>
        <v>0</v>
      </c>
      <c r="U99" s="25">
        <f t="shared" si="16"/>
        <v>0</v>
      </c>
      <c r="V99" s="25">
        <f t="shared" si="16"/>
        <v>0</v>
      </c>
      <c r="W99" s="25">
        <f t="shared" si="16"/>
        <v>0</v>
      </c>
      <c r="X99" s="25">
        <f t="shared" si="16"/>
        <v>0</v>
      </c>
      <c r="Y99" s="25">
        <f t="shared" si="16"/>
        <v>0</v>
      </c>
      <c r="Z99" s="25">
        <f t="shared" si="16"/>
        <v>0</v>
      </c>
      <c r="AA99" s="25">
        <f t="shared" si="16"/>
        <v>0</v>
      </c>
      <c r="AB99" s="25">
        <f t="shared" si="16"/>
        <v>0</v>
      </c>
      <c r="AC99" s="26">
        <f t="shared" si="16"/>
        <v>0</v>
      </c>
      <c r="AD99" s="21">
        <f t="shared" si="16"/>
        <v>0</v>
      </c>
    </row>
    <row r="100" spans="1:30" ht="57.75" thickBot="1">
      <c r="A100" s="178" t="s">
        <v>33</v>
      </c>
      <c r="B100" s="184"/>
      <c r="C100" s="184"/>
      <c r="D100" s="184"/>
      <c r="E100" s="184"/>
      <c r="F100" s="184"/>
      <c r="G100" s="184"/>
      <c r="H100" s="184"/>
      <c r="I100" s="184"/>
      <c r="J100" s="184"/>
      <c r="K100" s="184"/>
      <c r="L100" s="184"/>
      <c r="M100" s="184"/>
      <c r="N100" s="184"/>
      <c r="O100" s="184"/>
      <c r="P100" s="184"/>
      <c r="Q100" s="184"/>
      <c r="R100" s="184"/>
      <c r="S100" s="184"/>
      <c r="T100" s="184"/>
      <c r="U100" s="184"/>
      <c r="V100" s="184"/>
      <c r="W100" s="184"/>
      <c r="X100" s="184"/>
      <c r="Y100" s="184"/>
      <c r="Z100" s="184"/>
      <c r="AA100" s="184"/>
      <c r="AB100" s="184"/>
      <c r="AC100" s="184"/>
      <c r="AD100" s="179"/>
    </row>
    <row r="101" spans="1:30" ht="115.5" thickBot="1">
      <c r="A101" s="23">
        <v>89</v>
      </c>
      <c r="B101" s="36" t="s">
        <v>146</v>
      </c>
      <c r="C101" s="23"/>
      <c r="D101" s="25"/>
      <c r="E101" s="25"/>
      <c r="F101" s="25"/>
      <c r="G101" s="25"/>
      <c r="H101" s="25"/>
      <c r="I101" s="25"/>
      <c r="J101" s="25">
        <v>45</v>
      </c>
      <c r="K101" s="25"/>
      <c r="L101" s="25"/>
      <c r="M101" s="25"/>
      <c r="N101" s="26"/>
      <c r="O101" s="21"/>
      <c r="P101" s="26"/>
      <c r="Q101" s="21"/>
      <c r="R101" s="26"/>
      <c r="S101" s="21"/>
      <c r="T101" s="26"/>
      <c r="U101" s="21"/>
      <c r="V101" s="26"/>
      <c r="W101" s="23"/>
      <c r="X101" s="21"/>
      <c r="Y101" s="26"/>
      <c r="Z101" s="21"/>
      <c r="AA101" s="23"/>
      <c r="AB101" s="26"/>
      <c r="AC101" s="30"/>
      <c r="AD101" s="16"/>
    </row>
    <row r="102" spans="1:30" ht="173.25" thickBot="1">
      <c r="A102" s="21">
        <v>5</v>
      </c>
      <c r="B102" s="27" t="s">
        <v>207</v>
      </c>
      <c r="C102" s="23"/>
      <c r="D102" s="25"/>
      <c r="E102" s="25"/>
      <c r="F102" s="25"/>
      <c r="G102" s="25"/>
      <c r="H102" s="25"/>
      <c r="I102" s="25">
        <v>10</v>
      </c>
      <c r="J102" s="25">
        <v>39.4</v>
      </c>
      <c r="K102" s="25"/>
      <c r="L102" s="25"/>
      <c r="M102" s="25"/>
      <c r="N102" s="26"/>
      <c r="O102" s="21">
        <v>1.2</v>
      </c>
      <c r="P102" s="26">
        <v>1</v>
      </c>
      <c r="Q102" s="21"/>
      <c r="R102" s="26"/>
      <c r="S102" s="21"/>
      <c r="T102" s="26"/>
      <c r="U102" s="21">
        <v>8</v>
      </c>
      <c r="V102" s="26"/>
      <c r="W102" s="21"/>
      <c r="X102" s="23">
        <v>9</v>
      </c>
      <c r="Y102" s="26"/>
      <c r="Z102" s="21"/>
      <c r="AA102" s="21"/>
      <c r="AB102" s="26"/>
      <c r="AC102" s="30"/>
      <c r="AD102" s="21"/>
    </row>
    <row r="103" spans="1:30" ht="57.75" thickBot="1">
      <c r="A103" s="38">
        <v>35</v>
      </c>
      <c r="B103" s="39" t="s">
        <v>178</v>
      </c>
      <c r="C103" s="38"/>
      <c r="D103" s="40"/>
      <c r="E103" s="40">
        <v>2</v>
      </c>
      <c r="F103" s="40"/>
      <c r="G103" s="40"/>
      <c r="H103" s="40"/>
      <c r="I103" s="40"/>
      <c r="J103" s="40">
        <v>5</v>
      </c>
      <c r="K103" s="40"/>
      <c r="L103" s="40"/>
      <c r="M103" s="40"/>
      <c r="N103" s="40"/>
      <c r="O103" s="44"/>
      <c r="P103" s="40"/>
      <c r="Q103" s="40">
        <v>3</v>
      </c>
      <c r="R103" s="40"/>
      <c r="S103" s="40"/>
      <c r="T103" s="40"/>
      <c r="U103" s="40">
        <v>50</v>
      </c>
      <c r="V103" s="40"/>
      <c r="W103" s="40"/>
      <c r="X103" s="40"/>
      <c r="Y103" s="40"/>
      <c r="Z103" s="44"/>
      <c r="AA103" s="40"/>
      <c r="AB103" s="40"/>
      <c r="AC103" s="41"/>
      <c r="AD103" s="42"/>
    </row>
    <row r="104" spans="1:30" ht="57.75" thickBot="1">
      <c r="A104" s="21">
        <v>65</v>
      </c>
      <c r="B104" s="27" t="s">
        <v>176</v>
      </c>
      <c r="C104" s="23"/>
      <c r="D104" s="25"/>
      <c r="E104" s="25"/>
      <c r="F104" s="25"/>
      <c r="G104" s="25">
        <v>25</v>
      </c>
      <c r="H104" s="25"/>
      <c r="I104" s="25"/>
      <c r="J104" s="25"/>
      <c r="K104" s="25"/>
      <c r="L104" s="25"/>
      <c r="M104" s="25"/>
      <c r="N104" s="25"/>
      <c r="O104" s="25"/>
      <c r="P104" s="25">
        <v>3</v>
      </c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6"/>
      <c r="AD104" s="21"/>
    </row>
    <row r="105" spans="1:30" ht="57.75" thickBot="1">
      <c r="A105" s="21">
        <v>20</v>
      </c>
      <c r="B105" s="27" t="s">
        <v>34</v>
      </c>
      <c r="C105" s="23"/>
      <c r="D105" s="24"/>
      <c r="E105" s="24"/>
      <c r="F105" s="24">
        <v>5</v>
      </c>
      <c r="G105" s="24"/>
      <c r="H105" s="25"/>
      <c r="I105" s="25"/>
      <c r="J105" s="25"/>
      <c r="K105" s="25"/>
      <c r="L105" s="25"/>
      <c r="M105" s="25"/>
      <c r="N105" s="26"/>
      <c r="O105" s="23">
        <v>3</v>
      </c>
      <c r="P105" s="26"/>
      <c r="Q105" s="23"/>
      <c r="R105" s="26"/>
      <c r="S105" s="23"/>
      <c r="T105" s="26"/>
      <c r="U105" s="23"/>
      <c r="V105" s="26"/>
      <c r="W105" s="21"/>
      <c r="X105" s="23"/>
      <c r="Y105" s="23"/>
      <c r="Z105" s="26"/>
      <c r="AA105" s="21"/>
      <c r="AB105" s="23"/>
      <c r="AC105" s="26"/>
      <c r="AD105" s="23"/>
    </row>
    <row r="106" spans="1:30" ht="115.5" thickBot="1">
      <c r="A106" s="21" t="s">
        <v>36</v>
      </c>
      <c r="B106" s="27" t="s">
        <v>69</v>
      </c>
      <c r="C106" s="25">
        <v>15</v>
      </c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6"/>
      <c r="W106" s="21"/>
      <c r="X106" s="25"/>
      <c r="Y106" s="25"/>
      <c r="Z106" s="25"/>
      <c r="AA106" s="25"/>
      <c r="AB106" s="25"/>
      <c r="AC106" s="26"/>
      <c r="AD106" s="21"/>
    </row>
    <row r="107" spans="1:30" ht="115.5" thickBot="1">
      <c r="A107" s="21" t="s">
        <v>36</v>
      </c>
      <c r="B107" s="27" t="s">
        <v>85</v>
      </c>
      <c r="C107" s="23"/>
      <c r="D107" s="25">
        <v>30</v>
      </c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6"/>
      <c r="W107" s="21"/>
      <c r="X107" s="25"/>
      <c r="Y107" s="25"/>
      <c r="Z107" s="25"/>
      <c r="AA107" s="25"/>
      <c r="AB107" s="25"/>
      <c r="AC107" s="26"/>
      <c r="AD107" s="21"/>
    </row>
    <row r="108" spans="1:30" ht="57.75" thickBot="1">
      <c r="A108" s="21"/>
      <c r="B108" s="27" t="s">
        <v>7</v>
      </c>
      <c r="C108" s="23">
        <f aca="true" t="shared" si="17" ref="C108:AD108">SUM(C101:C107)</f>
        <v>15</v>
      </c>
      <c r="D108" s="23">
        <f t="shared" si="17"/>
        <v>30</v>
      </c>
      <c r="E108" s="23">
        <f t="shared" si="17"/>
        <v>2</v>
      </c>
      <c r="F108" s="23">
        <f t="shared" si="17"/>
        <v>5</v>
      </c>
      <c r="G108" s="23">
        <f t="shared" si="17"/>
        <v>25</v>
      </c>
      <c r="H108" s="23">
        <f t="shared" si="17"/>
        <v>0</v>
      </c>
      <c r="I108" s="23">
        <f t="shared" si="17"/>
        <v>10</v>
      </c>
      <c r="J108" s="23">
        <f t="shared" si="17"/>
        <v>89.4</v>
      </c>
      <c r="K108" s="23">
        <f t="shared" si="17"/>
        <v>0</v>
      </c>
      <c r="L108" s="23">
        <f t="shared" si="17"/>
        <v>0</v>
      </c>
      <c r="M108" s="23">
        <f t="shared" si="17"/>
        <v>0</v>
      </c>
      <c r="N108" s="23">
        <f t="shared" si="17"/>
        <v>0</v>
      </c>
      <c r="O108" s="23">
        <f t="shared" si="17"/>
        <v>4.2</v>
      </c>
      <c r="P108" s="23">
        <f t="shared" si="17"/>
        <v>4</v>
      </c>
      <c r="Q108" s="23">
        <f t="shared" si="17"/>
        <v>3</v>
      </c>
      <c r="R108" s="23">
        <f t="shared" si="17"/>
        <v>0</v>
      </c>
      <c r="S108" s="23">
        <f t="shared" si="17"/>
        <v>0</v>
      </c>
      <c r="T108" s="23">
        <f t="shared" si="17"/>
        <v>0</v>
      </c>
      <c r="U108" s="23">
        <f t="shared" si="17"/>
        <v>58</v>
      </c>
      <c r="V108" s="23">
        <f t="shared" si="17"/>
        <v>0</v>
      </c>
      <c r="W108" s="23">
        <f t="shared" si="17"/>
        <v>0</v>
      </c>
      <c r="X108" s="23">
        <f t="shared" si="17"/>
        <v>9</v>
      </c>
      <c r="Y108" s="23">
        <f t="shared" si="17"/>
        <v>0</v>
      </c>
      <c r="Z108" s="23">
        <f t="shared" si="17"/>
        <v>0</v>
      </c>
      <c r="AA108" s="23">
        <f t="shared" si="17"/>
        <v>0</v>
      </c>
      <c r="AB108" s="23">
        <f t="shared" si="17"/>
        <v>0</v>
      </c>
      <c r="AC108" s="28">
        <f t="shared" si="17"/>
        <v>0</v>
      </c>
      <c r="AD108" s="23">
        <f t="shared" si="17"/>
        <v>0</v>
      </c>
    </row>
    <row r="109" spans="1:30" ht="57.75" thickBot="1">
      <c r="A109" s="178" t="s">
        <v>30</v>
      </c>
      <c r="B109" s="184"/>
      <c r="C109" s="184"/>
      <c r="D109" s="184"/>
      <c r="E109" s="184"/>
      <c r="F109" s="184"/>
      <c r="G109" s="184"/>
      <c r="H109" s="184"/>
      <c r="I109" s="184"/>
      <c r="J109" s="184"/>
      <c r="K109" s="184"/>
      <c r="L109" s="184"/>
      <c r="M109" s="184"/>
      <c r="N109" s="184"/>
      <c r="O109" s="184"/>
      <c r="P109" s="184"/>
      <c r="Q109" s="184"/>
      <c r="R109" s="184"/>
      <c r="S109" s="184"/>
      <c r="T109" s="184"/>
      <c r="U109" s="184"/>
      <c r="V109" s="184"/>
      <c r="W109" s="184"/>
      <c r="X109" s="184"/>
      <c r="Y109" s="184"/>
      <c r="Z109" s="184"/>
      <c r="AA109" s="184"/>
      <c r="AB109" s="184"/>
      <c r="AC109" s="184"/>
      <c r="AD109" s="179"/>
    </row>
    <row r="110" spans="1:30" ht="231" thickBot="1">
      <c r="A110" s="21" t="s">
        <v>188</v>
      </c>
      <c r="B110" s="27" t="s">
        <v>189</v>
      </c>
      <c r="C110" s="23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1"/>
      <c r="O110" s="26"/>
      <c r="P110" s="21"/>
      <c r="Q110" s="26"/>
      <c r="R110" s="21"/>
      <c r="S110" s="26"/>
      <c r="T110" s="21">
        <v>90</v>
      </c>
      <c r="U110" s="23"/>
      <c r="V110" s="26"/>
      <c r="W110" s="21"/>
      <c r="X110" s="26"/>
      <c r="Y110" s="21"/>
      <c r="Z110" s="26"/>
      <c r="AA110" s="23"/>
      <c r="AB110" s="21"/>
      <c r="AC110" s="30"/>
      <c r="AD110" s="21"/>
    </row>
    <row r="111" spans="1:30" ht="57.75" thickBot="1">
      <c r="A111" s="23">
        <v>13</v>
      </c>
      <c r="B111" s="33" t="s">
        <v>8</v>
      </c>
      <c r="C111" s="23"/>
      <c r="D111" s="24"/>
      <c r="E111" s="24"/>
      <c r="F111" s="24"/>
      <c r="G111" s="24"/>
      <c r="H111" s="25"/>
      <c r="I111" s="25"/>
      <c r="J111" s="25"/>
      <c r="K111" s="25"/>
      <c r="L111" s="25"/>
      <c r="M111" s="25"/>
      <c r="N111" s="26"/>
      <c r="O111" s="23">
        <v>9</v>
      </c>
      <c r="P111" s="26"/>
      <c r="Q111" s="23"/>
      <c r="R111" s="26"/>
      <c r="S111" s="23"/>
      <c r="T111" s="23"/>
      <c r="U111" s="23"/>
      <c r="V111" s="26"/>
      <c r="W111" s="23"/>
      <c r="X111" s="23"/>
      <c r="Y111" s="26"/>
      <c r="Z111" s="23">
        <v>0.5</v>
      </c>
      <c r="AA111" s="23"/>
      <c r="AB111" s="26"/>
      <c r="AC111" s="28"/>
      <c r="AD111" s="21"/>
    </row>
    <row r="112" spans="1:30" ht="173.25" thickBot="1">
      <c r="A112" s="42" t="s">
        <v>36</v>
      </c>
      <c r="B112" s="39" t="s">
        <v>164</v>
      </c>
      <c r="C112" s="38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>
        <v>20</v>
      </c>
      <c r="O112" s="23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3"/>
      <c r="AA112" s="25"/>
      <c r="AB112" s="25"/>
      <c r="AC112" s="26"/>
      <c r="AD112" s="21"/>
    </row>
    <row r="113" spans="1:30" ht="57.75" thickBot="1">
      <c r="A113" s="21"/>
      <c r="B113" s="27" t="s">
        <v>7</v>
      </c>
      <c r="C113" s="23">
        <f>SUM(C110:C112)</f>
        <v>0</v>
      </c>
      <c r="D113" s="23">
        <f aca="true" t="shared" si="18" ref="D113:AD113">SUM(D110:D112)</f>
        <v>0</v>
      </c>
      <c r="E113" s="23">
        <f t="shared" si="18"/>
        <v>0</v>
      </c>
      <c r="F113" s="23">
        <f t="shared" si="18"/>
        <v>0</v>
      </c>
      <c r="G113" s="23">
        <f t="shared" si="18"/>
        <v>0</v>
      </c>
      <c r="H113" s="23">
        <f t="shared" si="18"/>
        <v>0</v>
      </c>
      <c r="I113" s="23">
        <f t="shared" si="18"/>
        <v>0</v>
      </c>
      <c r="J113" s="23">
        <f t="shared" si="18"/>
        <v>0</v>
      </c>
      <c r="K113" s="23">
        <f t="shared" si="18"/>
        <v>0</v>
      </c>
      <c r="L113" s="23">
        <f t="shared" si="18"/>
        <v>0</v>
      </c>
      <c r="M113" s="23">
        <f t="shared" si="18"/>
        <v>0</v>
      </c>
      <c r="N113" s="23">
        <f t="shared" si="18"/>
        <v>20</v>
      </c>
      <c r="O113" s="23">
        <f t="shared" si="18"/>
        <v>9</v>
      </c>
      <c r="P113" s="23">
        <f t="shared" si="18"/>
        <v>0</v>
      </c>
      <c r="Q113" s="23">
        <f t="shared" si="18"/>
        <v>0</v>
      </c>
      <c r="R113" s="23">
        <f t="shared" si="18"/>
        <v>0</v>
      </c>
      <c r="S113" s="23">
        <f t="shared" si="18"/>
        <v>0</v>
      </c>
      <c r="T113" s="23">
        <f t="shared" si="18"/>
        <v>90</v>
      </c>
      <c r="U113" s="23">
        <f t="shared" si="18"/>
        <v>0</v>
      </c>
      <c r="V113" s="23">
        <f t="shared" si="18"/>
        <v>0</v>
      </c>
      <c r="W113" s="23">
        <f t="shared" si="18"/>
        <v>0</v>
      </c>
      <c r="X113" s="23">
        <f t="shared" si="18"/>
        <v>0</v>
      </c>
      <c r="Y113" s="23">
        <f t="shared" si="18"/>
        <v>0</v>
      </c>
      <c r="Z113" s="23">
        <f t="shared" si="18"/>
        <v>0.5</v>
      </c>
      <c r="AA113" s="23">
        <f t="shared" si="18"/>
        <v>0</v>
      </c>
      <c r="AB113" s="23">
        <f t="shared" si="18"/>
        <v>0</v>
      </c>
      <c r="AC113" s="28">
        <f t="shared" si="18"/>
        <v>0</v>
      </c>
      <c r="AD113" s="23">
        <f t="shared" si="18"/>
        <v>0</v>
      </c>
    </row>
    <row r="114" spans="1:30" ht="115.5" thickBot="1">
      <c r="A114" s="14"/>
      <c r="B114" s="27" t="s">
        <v>86</v>
      </c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8">
        <v>3</v>
      </c>
      <c r="AD114" s="23"/>
    </row>
    <row r="115" spans="1:30" ht="57.75" thickBot="1">
      <c r="A115" s="21"/>
      <c r="B115" s="34" t="s">
        <v>11</v>
      </c>
      <c r="C115" s="23">
        <f aca="true" t="shared" si="19" ref="C115:AB115">C96+C99+C108+C113</f>
        <v>35</v>
      </c>
      <c r="D115" s="23">
        <f t="shared" si="19"/>
        <v>30</v>
      </c>
      <c r="E115" s="23">
        <f t="shared" si="19"/>
        <v>2</v>
      </c>
      <c r="F115" s="23">
        <f t="shared" si="19"/>
        <v>5</v>
      </c>
      <c r="G115" s="23">
        <f t="shared" si="19"/>
        <v>25</v>
      </c>
      <c r="H115" s="23">
        <f t="shared" si="19"/>
        <v>35</v>
      </c>
      <c r="I115" s="23">
        <f t="shared" si="19"/>
        <v>10</v>
      </c>
      <c r="J115" s="23">
        <f t="shared" si="19"/>
        <v>89.4</v>
      </c>
      <c r="K115" s="23">
        <f t="shared" si="19"/>
        <v>0</v>
      </c>
      <c r="L115" s="23">
        <f t="shared" si="19"/>
        <v>110</v>
      </c>
      <c r="M115" s="23">
        <f t="shared" si="19"/>
        <v>0</v>
      </c>
      <c r="N115" s="23">
        <f t="shared" si="19"/>
        <v>20</v>
      </c>
      <c r="O115" s="23">
        <f t="shared" si="19"/>
        <v>22.2</v>
      </c>
      <c r="P115" s="23">
        <f t="shared" si="19"/>
        <v>13</v>
      </c>
      <c r="Q115" s="23">
        <f t="shared" si="19"/>
        <v>3</v>
      </c>
      <c r="R115" s="23">
        <f t="shared" si="19"/>
        <v>0</v>
      </c>
      <c r="S115" s="23">
        <f t="shared" si="19"/>
        <v>100</v>
      </c>
      <c r="T115" s="23">
        <f t="shared" si="19"/>
        <v>90</v>
      </c>
      <c r="U115" s="23">
        <f t="shared" si="19"/>
        <v>58</v>
      </c>
      <c r="V115" s="23">
        <f t="shared" si="19"/>
        <v>0</v>
      </c>
      <c r="W115" s="23">
        <f t="shared" si="19"/>
        <v>0</v>
      </c>
      <c r="X115" s="23">
        <f t="shared" si="19"/>
        <v>9</v>
      </c>
      <c r="Y115" s="23">
        <f t="shared" si="19"/>
        <v>8.5</v>
      </c>
      <c r="Z115" s="23">
        <f t="shared" si="19"/>
        <v>0.5</v>
      </c>
      <c r="AA115" s="23">
        <f t="shared" si="19"/>
        <v>1.6</v>
      </c>
      <c r="AB115" s="23">
        <f t="shared" si="19"/>
        <v>0</v>
      </c>
      <c r="AC115" s="28">
        <v>3</v>
      </c>
      <c r="AD115" s="23">
        <f>AD96+AD99+AD108+AD113</f>
        <v>0</v>
      </c>
    </row>
    <row r="116" spans="1:30" ht="47.25" customHeight="1" thickBot="1">
      <c r="A116" s="171" t="s">
        <v>172</v>
      </c>
      <c r="B116" s="172"/>
      <c r="C116" s="172"/>
      <c r="D116" s="172"/>
      <c r="E116" s="172"/>
      <c r="F116" s="172"/>
      <c r="G116" s="172"/>
      <c r="H116" s="172"/>
      <c r="I116" s="172"/>
      <c r="J116" s="172"/>
      <c r="K116" s="172"/>
      <c r="L116" s="172"/>
      <c r="M116" s="172"/>
      <c r="N116" s="172"/>
      <c r="O116" s="172"/>
      <c r="P116" s="172"/>
      <c r="Q116" s="172"/>
      <c r="R116" s="172"/>
      <c r="S116" s="172"/>
      <c r="T116" s="172"/>
      <c r="U116" s="172"/>
      <c r="V116" s="172"/>
      <c r="W116" s="172"/>
      <c r="X116" s="172"/>
      <c r="Y116" s="172"/>
      <c r="Z116" s="172"/>
      <c r="AA116" s="172"/>
      <c r="AB116" s="172"/>
      <c r="AC116" s="172"/>
      <c r="AD116" s="173"/>
    </row>
    <row r="117" spans="1:30" ht="57.75" thickBot="1">
      <c r="A117" s="171" t="s">
        <v>15</v>
      </c>
      <c r="B117" s="172"/>
      <c r="C117" s="172"/>
      <c r="D117" s="172"/>
      <c r="E117" s="172"/>
      <c r="F117" s="172"/>
      <c r="G117" s="172"/>
      <c r="H117" s="172"/>
      <c r="I117" s="172"/>
      <c r="J117" s="172"/>
      <c r="K117" s="172"/>
      <c r="L117" s="172"/>
      <c r="M117" s="172"/>
      <c r="N117" s="172"/>
      <c r="O117" s="172"/>
      <c r="P117" s="172"/>
      <c r="Q117" s="172"/>
      <c r="R117" s="172"/>
      <c r="S117" s="172"/>
      <c r="T117" s="172"/>
      <c r="U117" s="172"/>
      <c r="V117" s="172"/>
      <c r="W117" s="172"/>
      <c r="X117" s="172"/>
      <c r="Y117" s="172"/>
      <c r="Z117" s="172"/>
      <c r="AA117" s="172"/>
      <c r="AB117" s="172"/>
      <c r="AC117" s="172"/>
      <c r="AD117" s="173"/>
    </row>
    <row r="118" spans="1:30" ht="57">
      <c r="A118" s="185" t="s">
        <v>158</v>
      </c>
      <c r="B118" s="187" t="s">
        <v>25</v>
      </c>
      <c r="C118" s="167" t="s">
        <v>69</v>
      </c>
      <c r="D118" s="167" t="s">
        <v>70</v>
      </c>
      <c r="E118" s="167" t="s">
        <v>71</v>
      </c>
      <c r="F118" s="167" t="s">
        <v>72</v>
      </c>
      <c r="G118" s="167" t="s">
        <v>65</v>
      </c>
      <c r="H118" s="167" t="s">
        <v>73</v>
      </c>
      <c r="I118" s="167" t="s">
        <v>133</v>
      </c>
      <c r="J118" s="167" t="s">
        <v>124</v>
      </c>
      <c r="K118" s="9"/>
      <c r="L118" s="167" t="s">
        <v>141</v>
      </c>
      <c r="M118" s="167" t="s">
        <v>75</v>
      </c>
      <c r="N118" s="167" t="s">
        <v>53</v>
      </c>
      <c r="O118" s="167" t="s">
        <v>54</v>
      </c>
      <c r="P118" s="167" t="s">
        <v>76</v>
      </c>
      <c r="Q118" s="167" t="s">
        <v>55</v>
      </c>
      <c r="R118" s="167" t="s">
        <v>77</v>
      </c>
      <c r="S118" s="167" t="s">
        <v>80</v>
      </c>
      <c r="T118" s="167" t="s">
        <v>84</v>
      </c>
      <c r="U118" s="167" t="s">
        <v>128</v>
      </c>
      <c r="V118" s="167" t="s">
        <v>134</v>
      </c>
      <c r="W118" s="167" t="s">
        <v>135</v>
      </c>
      <c r="X118" s="167" t="s">
        <v>56</v>
      </c>
      <c r="Y118" s="167" t="s">
        <v>57</v>
      </c>
      <c r="Z118" s="167" t="s">
        <v>59</v>
      </c>
      <c r="AA118" s="9"/>
      <c r="AB118" s="167" t="s">
        <v>78</v>
      </c>
      <c r="AC118" s="176" t="s">
        <v>58</v>
      </c>
      <c r="AD118" s="167" t="s">
        <v>79</v>
      </c>
    </row>
    <row r="119" spans="1:30" ht="409.5" customHeight="1" thickBot="1">
      <c r="A119" s="186"/>
      <c r="B119" s="188"/>
      <c r="C119" s="168"/>
      <c r="D119" s="168"/>
      <c r="E119" s="168"/>
      <c r="F119" s="168"/>
      <c r="G119" s="168"/>
      <c r="H119" s="168"/>
      <c r="I119" s="168"/>
      <c r="J119" s="168"/>
      <c r="K119" s="10" t="s">
        <v>74</v>
      </c>
      <c r="L119" s="168"/>
      <c r="M119" s="168"/>
      <c r="N119" s="168"/>
      <c r="O119" s="168"/>
      <c r="P119" s="168"/>
      <c r="Q119" s="168"/>
      <c r="R119" s="168"/>
      <c r="S119" s="168"/>
      <c r="T119" s="168"/>
      <c r="U119" s="168"/>
      <c r="V119" s="168"/>
      <c r="W119" s="168"/>
      <c r="X119" s="168"/>
      <c r="Y119" s="168"/>
      <c r="Z119" s="168"/>
      <c r="AA119" s="10" t="s">
        <v>66</v>
      </c>
      <c r="AB119" s="168"/>
      <c r="AC119" s="177"/>
      <c r="AD119" s="168"/>
    </row>
    <row r="120" spans="1:30" ht="57.75" thickBot="1">
      <c r="A120" s="14">
        <v>1</v>
      </c>
      <c r="B120" s="15">
        <v>2</v>
      </c>
      <c r="C120" s="16" t="s">
        <v>67</v>
      </c>
      <c r="D120" s="17">
        <v>4</v>
      </c>
      <c r="E120" s="16">
        <v>5</v>
      </c>
      <c r="F120" s="16">
        <v>6</v>
      </c>
      <c r="G120" s="16">
        <v>7</v>
      </c>
      <c r="H120" s="16">
        <v>8</v>
      </c>
      <c r="I120" s="16" t="s">
        <v>68</v>
      </c>
      <c r="J120" s="17">
        <v>10</v>
      </c>
      <c r="K120" s="16">
        <v>11</v>
      </c>
      <c r="L120" s="16">
        <v>12</v>
      </c>
      <c r="M120" s="16">
        <v>13</v>
      </c>
      <c r="N120" s="16">
        <v>14</v>
      </c>
      <c r="O120" s="16">
        <v>15</v>
      </c>
      <c r="P120" s="18">
        <v>16</v>
      </c>
      <c r="Q120" s="16">
        <v>17</v>
      </c>
      <c r="R120" s="18">
        <v>18</v>
      </c>
      <c r="S120" s="16">
        <v>19</v>
      </c>
      <c r="T120" s="18">
        <v>20</v>
      </c>
      <c r="U120" s="16">
        <v>22</v>
      </c>
      <c r="V120" s="16">
        <v>23</v>
      </c>
      <c r="W120" s="18">
        <v>24</v>
      </c>
      <c r="X120" s="16">
        <v>25</v>
      </c>
      <c r="Y120" s="16">
        <v>26</v>
      </c>
      <c r="Z120" s="16">
        <v>27</v>
      </c>
      <c r="AA120" s="18">
        <v>28</v>
      </c>
      <c r="AB120" s="16">
        <v>29</v>
      </c>
      <c r="AC120" s="19">
        <v>30</v>
      </c>
      <c r="AD120" s="16">
        <v>31</v>
      </c>
    </row>
    <row r="121" spans="1:30" s="20" customFormat="1" ht="57.75" thickBot="1">
      <c r="A121" s="171" t="s">
        <v>6</v>
      </c>
      <c r="B121" s="172"/>
      <c r="C121" s="172"/>
      <c r="D121" s="172"/>
      <c r="E121" s="172"/>
      <c r="F121" s="172"/>
      <c r="G121" s="172"/>
      <c r="H121" s="172"/>
      <c r="I121" s="172"/>
      <c r="J121" s="172"/>
      <c r="K121" s="172"/>
      <c r="L121" s="172"/>
      <c r="M121" s="172"/>
      <c r="N121" s="172"/>
      <c r="O121" s="172"/>
      <c r="P121" s="172"/>
      <c r="Q121" s="172"/>
      <c r="R121" s="172"/>
      <c r="S121" s="172"/>
      <c r="T121" s="172"/>
      <c r="U121" s="172"/>
      <c r="V121" s="172"/>
      <c r="W121" s="172"/>
      <c r="X121" s="172"/>
      <c r="Y121" s="172"/>
      <c r="Z121" s="172"/>
      <c r="AA121" s="172"/>
      <c r="AB121" s="172"/>
      <c r="AC121" s="172"/>
      <c r="AD121" s="173"/>
    </row>
    <row r="122" spans="1:30" ht="115.5" thickBot="1">
      <c r="A122" s="21">
        <v>39</v>
      </c>
      <c r="B122" s="27" t="s">
        <v>22</v>
      </c>
      <c r="C122" s="23"/>
      <c r="D122" s="25"/>
      <c r="E122" s="25"/>
      <c r="F122" s="25"/>
      <c r="G122" s="25"/>
      <c r="H122" s="25">
        <v>12</v>
      </c>
      <c r="I122" s="25"/>
      <c r="J122" s="25"/>
      <c r="K122" s="25"/>
      <c r="L122" s="25"/>
      <c r="M122" s="25"/>
      <c r="N122" s="21"/>
      <c r="O122" s="26">
        <v>1.8</v>
      </c>
      <c r="P122" s="21">
        <v>0.9</v>
      </c>
      <c r="Q122" s="26"/>
      <c r="R122" s="21"/>
      <c r="S122" s="26">
        <v>139</v>
      </c>
      <c r="T122" s="21"/>
      <c r="U122" s="23"/>
      <c r="V122" s="26"/>
      <c r="W122" s="21"/>
      <c r="X122" s="26"/>
      <c r="Y122" s="21"/>
      <c r="Z122" s="26"/>
      <c r="AA122" s="23"/>
      <c r="AB122" s="21"/>
      <c r="AC122" s="30"/>
      <c r="AD122" s="21"/>
    </row>
    <row r="123" spans="1:30" ht="115.5" thickBot="1">
      <c r="A123" s="21">
        <v>85</v>
      </c>
      <c r="B123" s="27" t="s">
        <v>144</v>
      </c>
      <c r="C123" s="23"/>
      <c r="D123" s="24"/>
      <c r="E123" s="24"/>
      <c r="F123" s="24"/>
      <c r="G123" s="24"/>
      <c r="H123" s="25"/>
      <c r="I123" s="25"/>
      <c r="J123" s="25"/>
      <c r="K123" s="25"/>
      <c r="L123" s="25"/>
      <c r="M123" s="25"/>
      <c r="N123" s="26"/>
      <c r="O123" s="23">
        <v>4</v>
      </c>
      <c r="P123" s="26"/>
      <c r="Q123" s="23"/>
      <c r="R123" s="26"/>
      <c r="S123" s="23">
        <v>30</v>
      </c>
      <c r="T123" s="26"/>
      <c r="U123" s="23"/>
      <c r="V123" s="21"/>
      <c r="W123" s="26"/>
      <c r="X123" s="23"/>
      <c r="Y123" s="23"/>
      <c r="Z123" s="26"/>
      <c r="AA123" s="21"/>
      <c r="AB123" s="23">
        <v>1</v>
      </c>
      <c r="AC123" s="26"/>
      <c r="AD123" s="23"/>
    </row>
    <row r="124" spans="1:30" ht="115.5" thickBot="1">
      <c r="A124" s="21">
        <v>3</v>
      </c>
      <c r="B124" s="27" t="s">
        <v>44</v>
      </c>
      <c r="C124" s="25">
        <v>20</v>
      </c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1"/>
      <c r="O124" s="26"/>
      <c r="P124" s="23">
        <v>5</v>
      </c>
      <c r="Q124" s="26"/>
      <c r="R124" s="21"/>
      <c r="S124" s="26"/>
      <c r="T124" s="30"/>
      <c r="U124" s="23"/>
      <c r="V124" s="26"/>
      <c r="W124" s="21"/>
      <c r="X124" s="26"/>
      <c r="Y124" s="23">
        <v>4.3</v>
      </c>
      <c r="Z124" s="26"/>
      <c r="AA124" s="21"/>
      <c r="AB124" s="25"/>
      <c r="AC124" s="30"/>
      <c r="AD124" s="21"/>
    </row>
    <row r="125" spans="1:30" ht="57.75" thickBot="1">
      <c r="A125" s="21"/>
      <c r="B125" s="27" t="s">
        <v>7</v>
      </c>
      <c r="C125" s="23">
        <f>SUM(C122:C124)</f>
        <v>20</v>
      </c>
      <c r="D125" s="23">
        <f aca="true" t="shared" si="20" ref="D125:AD125">SUM(D122:D124)</f>
        <v>0</v>
      </c>
      <c r="E125" s="23">
        <f t="shared" si="20"/>
        <v>0</v>
      </c>
      <c r="F125" s="23">
        <f t="shared" si="20"/>
        <v>0</v>
      </c>
      <c r="G125" s="23">
        <f t="shared" si="20"/>
        <v>0</v>
      </c>
      <c r="H125" s="23">
        <f t="shared" si="20"/>
        <v>12</v>
      </c>
      <c r="I125" s="23">
        <f t="shared" si="20"/>
        <v>0</v>
      </c>
      <c r="J125" s="23">
        <f t="shared" si="20"/>
        <v>0</v>
      </c>
      <c r="K125" s="23">
        <f t="shared" si="20"/>
        <v>0</v>
      </c>
      <c r="L125" s="23">
        <f t="shared" si="20"/>
        <v>0</v>
      </c>
      <c r="M125" s="23">
        <f t="shared" si="20"/>
        <v>0</v>
      </c>
      <c r="N125" s="23">
        <f t="shared" si="20"/>
        <v>0</v>
      </c>
      <c r="O125" s="23">
        <f t="shared" si="20"/>
        <v>5.8</v>
      </c>
      <c r="P125" s="23">
        <f t="shared" si="20"/>
        <v>5.9</v>
      </c>
      <c r="Q125" s="23">
        <f t="shared" si="20"/>
        <v>0</v>
      </c>
      <c r="R125" s="23">
        <f t="shared" si="20"/>
        <v>0</v>
      </c>
      <c r="S125" s="23">
        <f t="shared" si="20"/>
        <v>169</v>
      </c>
      <c r="T125" s="23">
        <f t="shared" si="20"/>
        <v>0</v>
      </c>
      <c r="U125" s="23">
        <f t="shared" si="20"/>
        <v>0</v>
      </c>
      <c r="V125" s="23">
        <f t="shared" si="20"/>
        <v>0</v>
      </c>
      <c r="W125" s="23">
        <f t="shared" si="20"/>
        <v>0</v>
      </c>
      <c r="X125" s="23">
        <f t="shared" si="20"/>
        <v>0</v>
      </c>
      <c r="Y125" s="23">
        <f t="shared" si="20"/>
        <v>4.3</v>
      </c>
      <c r="Z125" s="23">
        <f t="shared" si="20"/>
        <v>0</v>
      </c>
      <c r="AA125" s="23">
        <f t="shared" si="20"/>
        <v>0</v>
      </c>
      <c r="AB125" s="23">
        <f t="shared" si="20"/>
        <v>1</v>
      </c>
      <c r="AC125" s="28">
        <f t="shared" si="20"/>
        <v>0</v>
      </c>
      <c r="AD125" s="23">
        <f t="shared" si="20"/>
        <v>0</v>
      </c>
    </row>
    <row r="126" spans="1:30" ht="57.75" thickBot="1">
      <c r="A126" s="178" t="s">
        <v>64</v>
      </c>
      <c r="B126" s="184"/>
      <c r="C126" s="184"/>
      <c r="D126" s="184"/>
      <c r="E126" s="184"/>
      <c r="F126" s="184"/>
      <c r="G126" s="184"/>
      <c r="H126" s="184"/>
      <c r="I126" s="184"/>
      <c r="J126" s="184"/>
      <c r="K126" s="184"/>
      <c r="L126" s="184"/>
      <c r="M126" s="184"/>
      <c r="N126" s="184"/>
      <c r="O126" s="184"/>
      <c r="P126" s="184"/>
      <c r="Q126" s="184"/>
      <c r="R126" s="184"/>
      <c r="S126" s="184"/>
      <c r="T126" s="184"/>
      <c r="U126" s="184"/>
      <c r="V126" s="184"/>
      <c r="W126" s="184"/>
      <c r="X126" s="184"/>
      <c r="Y126" s="184"/>
      <c r="Z126" s="184"/>
      <c r="AA126" s="184"/>
      <c r="AB126" s="184"/>
      <c r="AC126" s="184"/>
      <c r="AD126" s="179"/>
    </row>
    <row r="127" spans="1:30" ht="57.75" thickBot="1">
      <c r="A127" s="21" t="s">
        <v>36</v>
      </c>
      <c r="B127" s="29" t="s">
        <v>156</v>
      </c>
      <c r="C127" s="23"/>
      <c r="D127" s="25"/>
      <c r="E127" s="25"/>
      <c r="F127" s="25"/>
      <c r="G127" s="25"/>
      <c r="H127" s="25"/>
      <c r="I127" s="25"/>
      <c r="J127" s="25"/>
      <c r="K127" s="25">
        <v>150</v>
      </c>
      <c r="L127" s="25"/>
      <c r="M127" s="25"/>
      <c r="N127" s="26"/>
      <c r="O127" s="23"/>
      <c r="P127" s="26"/>
      <c r="Q127" s="23"/>
      <c r="R127" s="26"/>
      <c r="S127" s="23"/>
      <c r="T127" s="26"/>
      <c r="U127" s="23"/>
      <c r="V127" s="26"/>
      <c r="W127" s="23"/>
      <c r="X127" s="23"/>
      <c r="Y127" s="26"/>
      <c r="Z127" s="23"/>
      <c r="AA127" s="26"/>
      <c r="AB127" s="23"/>
      <c r="AC127" s="28"/>
      <c r="AD127" s="21"/>
    </row>
    <row r="128" spans="1:30" ht="57.75" thickBot="1">
      <c r="A128" s="21"/>
      <c r="B128" s="27" t="s">
        <v>31</v>
      </c>
      <c r="C128" s="25">
        <f aca="true" t="shared" si="21" ref="C128:AD128">SUM(C127:C127)</f>
        <v>0</v>
      </c>
      <c r="D128" s="25">
        <f t="shared" si="21"/>
        <v>0</v>
      </c>
      <c r="E128" s="25">
        <f t="shared" si="21"/>
        <v>0</v>
      </c>
      <c r="F128" s="25">
        <f t="shared" si="21"/>
        <v>0</v>
      </c>
      <c r="G128" s="25">
        <f t="shared" si="21"/>
        <v>0</v>
      </c>
      <c r="H128" s="25">
        <f t="shared" si="21"/>
        <v>0</v>
      </c>
      <c r="I128" s="25">
        <f t="shared" si="21"/>
        <v>0</v>
      </c>
      <c r="J128" s="25">
        <f t="shared" si="21"/>
        <v>0</v>
      </c>
      <c r="K128" s="25">
        <f t="shared" si="21"/>
        <v>150</v>
      </c>
      <c r="L128" s="25">
        <f t="shared" si="21"/>
        <v>0</v>
      </c>
      <c r="M128" s="25">
        <f t="shared" si="21"/>
        <v>0</v>
      </c>
      <c r="N128" s="25">
        <f t="shared" si="21"/>
        <v>0</v>
      </c>
      <c r="O128" s="25">
        <f t="shared" si="21"/>
        <v>0</v>
      </c>
      <c r="P128" s="25">
        <f t="shared" si="21"/>
        <v>0</v>
      </c>
      <c r="Q128" s="25">
        <f t="shared" si="21"/>
        <v>0</v>
      </c>
      <c r="R128" s="25">
        <f t="shared" si="21"/>
        <v>0</v>
      </c>
      <c r="S128" s="25">
        <f t="shared" si="21"/>
        <v>0</v>
      </c>
      <c r="T128" s="25">
        <f t="shared" si="21"/>
        <v>0</v>
      </c>
      <c r="U128" s="25">
        <f t="shared" si="21"/>
        <v>0</v>
      </c>
      <c r="V128" s="25">
        <f t="shared" si="21"/>
        <v>0</v>
      </c>
      <c r="W128" s="25">
        <f t="shared" si="21"/>
        <v>0</v>
      </c>
      <c r="X128" s="25">
        <f t="shared" si="21"/>
        <v>0</v>
      </c>
      <c r="Y128" s="25">
        <f t="shared" si="21"/>
        <v>0</v>
      </c>
      <c r="Z128" s="25">
        <f t="shared" si="21"/>
        <v>0</v>
      </c>
      <c r="AA128" s="25">
        <f t="shared" si="21"/>
        <v>0</v>
      </c>
      <c r="AB128" s="25">
        <f t="shared" si="21"/>
        <v>0</v>
      </c>
      <c r="AC128" s="26">
        <f t="shared" si="21"/>
        <v>0</v>
      </c>
      <c r="AD128" s="21">
        <f t="shared" si="21"/>
        <v>0</v>
      </c>
    </row>
    <row r="129" spans="1:30" ht="57.75" thickBot="1">
      <c r="A129" s="178" t="s">
        <v>33</v>
      </c>
      <c r="B129" s="184"/>
      <c r="C129" s="184"/>
      <c r="D129" s="184"/>
      <c r="E129" s="184"/>
      <c r="F129" s="184"/>
      <c r="G129" s="184"/>
      <c r="H129" s="184"/>
      <c r="I129" s="184"/>
      <c r="J129" s="184"/>
      <c r="K129" s="184"/>
      <c r="L129" s="184"/>
      <c r="M129" s="184"/>
      <c r="N129" s="184"/>
      <c r="O129" s="184"/>
      <c r="P129" s="184"/>
      <c r="Q129" s="184"/>
      <c r="R129" s="184"/>
      <c r="S129" s="184"/>
      <c r="T129" s="184"/>
      <c r="U129" s="184"/>
      <c r="V129" s="184"/>
      <c r="W129" s="184"/>
      <c r="X129" s="184"/>
      <c r="Y129" s="184"/>
      <c r="Z129" s="184"/>
      <c r="AA129" s="184"/>
      <c r="AB129" s="184"/>
      <c r="AC129" s="184"/>
      <c r="AD129" s="179"/>
    </row>
    <row r="130" spans="1:33" ht="57.75" thickBot="1">
      <c r="A130" s="23">
        <v>90</v>
      </c>
      <c r="B130" s="27" t="s">
        <v>147</v>
      </c>
      <c r="C130" s="23"/>
      <c r="D130" s="25"/>
      <c r="E130" s="25"/>
      <c r="F130" s="25"/>
      <c r="G130" s="25"/>
      <c r="H130" s="25"/>
      <c r="I130" s="25"/>
      <c r="J130" s="25">
        <v>34</v>
      </c>
      <c r="K130" s="25"/>
      <c r="L130" s="25"/>
      <c r="M130" s="25"/>
      <c r="N130" s="26"/>
      <c r="O130" s="21"/>
      <c r="P130" s="26"/>
      <c r="Q130" s="21">
        <v>3</v>
      </c>
      <c r="R130" s="26">
        <v>11</v>
      </c>
      <c r="S130" s="21"/>
      <c r="T130" s="26"/>
      <c r="U130" s="21"/>
      <c r="V130" s="26"/>
      <c r="W130" s="23"/>
      <c r="X130" s="21"/>
      <c r="Y130" s="26"/>
      <c r="Z130" s="21"/>
      <c r="AA130" s="23"/>
      <c r="AB130" s="26"/>
      <c r="AC130" s="30"/>
      <c r="AD130" s="21"/>
      <c r="AE130" s="45"/>
      <c r="AF130" s="46"/>
      <c r="AG130" s="45"/>
    </row>
    <row r="131" spans="1:30" ht="173.25" thickBot="1">
      <c r="A131" s="21">
        <v>52</v>
      </c>
      <c r="B131" s="27" t="s">
        <v>152</v>
      </c>
      <c r="C131" s="23"/>
      <c r="D131" s="25"/>
      <c r="E131" s="25"/>
      <c r="F131" s="25"/>
      <c r="G131" s="25">
        <v>5</v>
      </c>
      <c r="H131" s="25"/>
      <c r="I131" s="25">
        <v>12</v>
      </c>
      <c r="J131" s="25">
        <v>26.4</v>
      </c>
      <c r="K131" s="25"/>
      <c r="L131" s="25"/>
      <c r="M131" s="25"/>
      <c r="N131" s="26"/>
      <c r="O131" s="23"/>
      <c r="P131" s="26">
        <v>1</v>
      </c>
      <c r="Q131" s="23"/>
      <c r="R131" s="26"/>
      <c r="S131" s="23"/>
      <c r="T131" s="21"/>
      <c r="U131" s="21">
        <v>8</v>
      </c>
      <c r="V131" s="26"/>
      <c r="W131" s="21"/>
      <c r="X131" s="23">
        <v>9</v>
      </c>
      <c r="Y131" s="26"/>
      <c r="Z131" s="23"/>
      <c r="AA131" s="26"/>
      <c r="AB131" s="21"/>
      <c r="AC131" s="28"/>
      <c r="AD131" s="21"/>
    </row>
    <row r="132" spans="1:30" ht="57.75" thickBot="1">
      <c r="A132" s="21">
        <v>42</v>
      </c>
      <c r="B132" s="27" t="s">
        <v>165</v>
      </c>
      <c r="C132" s="23"/>
      <c r="D132" s="25"/>
      <c r="E132" s="25"/>
      <c r="F132" s="25"/>
      <c r="G132" s="25">
        <v>41</v>
      </c>
      <c r="H132" s="25"/>
      <c r="I132" s="25"/>
      <c r="J132" s="25">
        <v>20</v>
      </c>
      <c r="K132" s="25"/>
      <c r="L132" s="25"/>
      <c r="M132" s="25"/>
      <c r="N132" s="26"/>
      <c r="O132" s="21"/>
      <c r="P132" s="26">
        <v>6</v>
      </c>
      <c r="Q132" s="21"/>
      <c r="R132" s="26"/>
      <c r="S132" s="21"/>
      <c r="T132" s="26"/>
      <c r="U132" s="21"/>
      <c r="V132" s="26">
        <v>106</v>
      </c>
      <c r="W132" s="21"/>
      <c r="X132" s="21"/>
      <c r="Y132" s="26"/>
      <c r="Z132" s="21"/>
      <c r="AA132" s="21"/>
      <c r="AB132" s="26"/>
      <c r="AC132" s="30"/>
      <c r="AD132" s="21"/>
    </row>
    <row r="133" spans="1:30" ht="57.75" thickBot="1">
      <c r="A133" s="21">
        <v>20</v>
      </c>
      <c r="B133" s="27" t="s">
        <v>34</v>
      </c>
      <c r="C133" s="23"/>
      <c r="D133" s="24"/>
      <c r="E133" s="24"/>
      <c r="F133" s="24">
        <v>5</v>
      </c>
      <c r="G133" s="24"/>
      <c r="H133" s="25"/>
      <c r="I133" s="25"/>
      <c r="J133" s="25"/>
      <c r="K133" s="25"/>
      <c r="L133" s="25"/>
      <c r="M133" s="25"/>
      <c r="N133" s="26"/>
      <c r="O133" s="23">
        <v>3</v>
      </c>
      <c r="P133" s="26"/>
      <c r="Q133" s="23"/>
      <c r="R133" s="26"/>
      <c r="S133" s="23"/>
      <c r="T133" s="26"/>
      <c r="U133" s="23"/>
      <c r="V133" s="26"/>
      <c r="W133" s="21"/>
      <c r="X133" s="23"/>
      <c r="Y133" s="23"/>
      <c r="Z133" s="26"/>
      <c r="AA133" s="21"/>
      <c r="AB133" s="23"/>
      <c r="AC133" s="26"/>
      <c r="AD133" s="23"/>
    </row>
    <row r="134" spans="1:30" ht="115.5" thickBot="1">
      <c r="A134" s="21" t="s">
        <v>36</v>
      </c>
      <c r="B134" s="27" t="s">
        <v>69</v>
      </c>
      <c r="C134" s="25">
        <v>15</v>
      </c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  <c r="AA134" s="25"/>
      <c r="AB134" s="25"/>
      <c r="AC134" s="26"/>
      <c r="AD134" s="21"/>
    </row>
    <row r="135" spans="1:30" ht="115.5" thickBot="1">
      <c r="A135" s="21" t="s">
        <v>36</v>
      </c>
      <c r="B135" s="27" t="s">
        <v>85</v>
      </c>
      <c r="C135" s="23"/>
      <c r="D135" s="25">
        <v>30</v>
      </c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  <c r="AA135" s="25"/>
      <c r="AB135" s="25"/>
      <c r="AC135" s="26"/>
      <c r="AD135" s="21"/>
    </row>
    <row r="136" spans="1:30" ht="57.75" thickBot="1">
      <c r="A136" s="21"/>
      <c r="B136" s="27" t="s">
        <v>7</v>
      </c>
      <c r="C136" s="23">
        <f aca="true" t="shared" si="22" ref="C136:AD136">SUM(C130:C135)</f>
        <v>15</v>
      </c>
      <c r="D136" s="23">
        <f t="shared" si="22"/>
        <v>30</v>
      </c>
      <c r="E136" s="23">
        <f t="shared" si="22"/>
        <v>0</v>
      </c>
      <c r="F136" s="23">
        <f t="shared" si="22"/>
        <v>5</v>
      </c>
      <c r="G136" s="23">
        <f t="shared" si="22"/>
        <v>46</v>
      </c>
      <c r="H136" s="23">
        <f t="shared" si="22"/>
        <v>0</v>
      </c>
      <c r="I136" s="23">
        <f t="shared" si="22"/>
        <v>12</v>
      </c>
      <c r="J136" s="23">
        <f t="shared" si="22"/>
        <v>80.4</v>
      </c>
      <c r="K136" s="23">
        <f t="shared" si="22"/>
        <v>0</v>
      </c>
      <c r="L136" s="23">
        <f t="shared" si="22"/>
        <v>0</v>
      </c>
      <c r="M136" s="23">
        <f t="shared" si="22"/>
        <v>0</v>
      </c>
      <c r="N136" s="23">
        <f t="shared" si="22"/>
        <v>0</v>
      </c>
      <c r="O136" s="23">
        <f t="shared" si="22"/>
        <v>3</v>
      </c>
      <c r="P136" s="23">
        <f t="shared" si="22"/>
        <v>7</v>
      </c>
      <c r="Q136" s="23">
        <f t="shared" si="22"/>
        <v>3</v>
      </c>
      <c r="R136" s="23">
        <f t="shared" si="22"/>
        <v>11</v>
      </c>
      <c r="S136" s="23">
        <f t="shared" si="22"/>
        <v>0</v>
      </c>
      <c r="T136" s="23">
        <f t="shared" si="22"/>
        <v>0</v>
      </c>
      <c r="U136" s="23">
        <f t="shared" si="22"/>
        <v>8</v>
      </c>
      <c r="V136" s="23">
        <f t="shared" si="22"/>
        <v>106</v>
      </c>
      <c r="W136" s="23">
        <f t="shared" si="22"/>
        <v>0</v>
      </c>
      <c r="X136" s="23">
        <f t="shared" si="22"/>
        <v>9</v>
      </c>
      <c r="Y136" s="23">
        <f t="shared" si="22"/>
        <v>0</v>
      </c>
      <c r="Z136" s="23">
        <f t="shared" si="22"/>
        <v>0</v>
      </c>
      <c r="AA136" s="23">
        <f t="shared" si="22"/>
        <v>0</v>
      </c>
      <c r="AB136" s="23">
        <f t="shared" si="22"/>
        <v>0</v>
      </c>
      <c r="AC136" s="28">
        <f t="shared" si="22"/>
        <v>0</v>
      </c>
      <c r="AD136" s="23">
        <f t="shared" si="22"/>
        <v>0</v>
      </c>
    </row>
    <row r="137" spans="1:30" ht="57.75" thickBot="1">
      <c r="A137" s="178" t="s">
        <v>30</v>
      </c>
      <c r="B137" s="184"/>
      <c r="C137" s="184"/>
      <c r="D137" s="184"/>
      <c r="E137" s="184"/>
      <c r="F137" s="184"/>
      <c r="G137" s="184"/>
      <c r="H137" s="184"/>
      <c r="I137" s="184"/>
      <c r="J137" s="184"/>
      <c r="K137" s="184"/>
      <c r="L137" s="184"/>
      <c r="M137" s="184"/>
      <c r="N137" s="184"/>
      <c r="O137" s="184"/>
      <c r="P137" s="184"/>
      <c r="Q137" s="184"/>
      <c r="R137" s="184"/>
      <c r="S137" s="184"/>
      <c r="T137" s="184"/>
      <c r="U137" s="184"/>
      <c r="V137" s="184"/>
      <c r="W137" s="184"/>
      <c r="X137" s="184"/>
      <c r="Y137" s="184"/>
      <c r="Z137" s="184"/>
      <c r="AA137" s="184"/>
      <c r="AB137" s="184"/>
      <c r="AC137" s="184"/>
      <c r="AD137" s="179"/>
    </row>
    <row r="138" spans="1:30" ht="57.75" thickBot="1">
      <c r="A138" s="21">
        <v>49</v>
      </c>
      <c r="B138" s="27" t="s">
        <v>109</v>
      </c>
      <c r="C138" s="23">
        <v>13</v>
      </c>
      <c r="D138" s="25"/>
      <c r="E138" s="25"/>
      <c r="F138" s="25"/>
      <c r="G138" s="25">
        <v>6</v>
      </c>
      <c r="H138" s="25"/>
      <c r="I138" s="25">
        <v>66</v>
      </c>
      <c r="J138" s="25">
        <v>224</v>
      </c>
      <c r="K138" s="25"/>
      <c r="L138" s="25"/>
      <c r="M138" s="25"/>
      <c r="N138" s="21"/>
      <c r="O138" s="26"/>
      <c r="P138" s="21">
        <v>3</v>
      </c>
      <c r="Q138" s="26">
        <v>4</v>
      </c>
      <c r="R138" s="21">
        <v>10</v>
      </c>
      <c r="S138" s="26"/>
      <c r="T138" s="21"/>
      <c r="U138" s="23"/>
      <c r="V138" s="26"/>
      <c r="W138" s="21"/>
      <c r="X138" s="26">
        <v>6</v>
      </c>
      <c r="Y138" s="21"/>
      <c r="Z138" s="26"/>
      <c r="AA138" s="23"/>
      <c r="AB138" s="21"/>
      <c r="AC138" s="30"/>
      <c r="AD138" s="21"/>
    </row>
    <row r="139" spans="1:30" ht="115.5" thickBot="1">
      <c r="A139" s="21" t="s">
        <v>36</v>
      </c>
      <c r="B139" s="27" t="s">
        <v>69</v>
      </c>
      <c r="C139" s="25">
        <v>15</v>
      </c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6"/>
      <c r="U139" s="23"/>
      <c r="V139" s="26"/>
      <c r="W139" s="21"/>
      <c r="X139" s="25"/>
      <c r="Y139" s="25"/>
      <c r="Z139" s="25"/>
      <c r="AA139" s="25"/>
      <c r="AB139" s="25"/>
      <c r="AC139" s="26"/>
      <c r="AD139" s="21"/>
    </row>
    <row r="140" spans="1:30" ht="57.75" thickBot="1">
      <c r="A140" s="37">
        <v>31</v>
      </c>
      <c r="B140" s="33" t="s">
        <v>10</v>
      </c>
      <c r="C140" s="23"/>
      <c r="D140" s="25"/>
      <c r="E140" s="25"/>
      <c r="F140" s="25"/>
      <c r="G140" s="25"/>
      <c r="H140" s="25"/>
      <c r="I140" s="25"/>
      <c r="J140" s="25"/>
      <c r="K140" s="25"/>
      <c r="L140" s="25">
        <v>4</v>
      </c>
      <c r="M140" s="25"/>
      <c r="N140" s="25"/>
      <c r="O140" s="23">
        <v>9</v>
      </c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3">
        <v>0.5</v>
      </c>
      <c r="AA140" s="25"/>
      <c r="AB140" s="25"/>
      <c r="AC140" s="26"/>
      <c r="AD140" s="21"/>
    </row>
    <row r="141" spans="1:30" ht="57.75" thickBot="1">
      <c r="A141" s="21"/>
      <c r="B141" s="27" t="s">
        <v>7</v>
      </c>
      <c r="C141" s="23">
        <f>SUM(C138:C140)</f>
        <v>28</v>
      </c>
      <c r="D141" s="23">
        <f aca="true" t="shared" si="23" ref="D141:AD141">SUM(D138:D140)</f>
        <v>0</v>
      </c>
      <c r="E141" s="23">
        <f t="shared" si="23"/>
        <v>0</v>
      </c>
      <c r="F141" s="23">
        <f t="shared" si="23"/>
        <v>0</v>
      </c>
      <c r="G141" s="23">
        <f t="shared" si="23"/>
        <v>6</v>
      </c>
      <c r="H141" s="23">
        <f t="shared" si="23"/>
        <v>0</v>
      </c>
      <c r="I141" s="23">
        <f t="shared" si="23"/>
        <v>66</v>
      </c>
      <c r="J141" s="23">
        <f t="shared" si="23"/>
        <v>224</v>
      </c>
      <c r="K141" s="23">
        <f t="shared" si="23"/>
        <v>0</v>
      </c>
      <c r="L141" s="23">
        <f t="shared" si="23"/>
        <v>4</v>
      </c>
      <c r="M141" s="23">
        <f t="shared" si="23"/>
        <v>0</v>
      </c>
      <c r="N141" s="23">
        <f t="shared" si="23"/>
        <v>0</v>
      </c>
      <c r="O141" s="23">
        <f t="shared" si="23"/>
        <v>9</v>
      </c>
      <c r="P141" s="23">
        <f t="shared" si="23"/>
        <v>3</v>
      </c>
      <c r="Q141" s="23">
        <f t="shared" si="23"/>
        <v>4</v>
      </c>
      <c r="R141" s="23">
        <f t="shared" si="23"/>
        <v>10</v>
      </c>
      <c r="S141" s="23">
        <f t="shared" si="23"/>
        <v>0</v>
      </c>
      <c r="T141" s="23">
        <f t="shared" si="23"/>
        <v>0</v>
      </c>
      <c r="U141" s="23">
        <f t="shared" si="23"/>
        <v>0</v>
      </c>
      <c r="V141" s="23">
        <f t="shared" si="23"/>
        <v>0</v>
      </c>
      <c r="W141" s="23">
        <f t="shared" si="23"/>
        <v>0</v>
      </c>
      <c r="X141" s="23">
        <f t="shared" si="23"/>
        <v>6</v>
      </c>
      <c r="Y141" s="23">
        <f t="shared" si="23"/>
        <v>0</v>
      </c>
      <c r="Z141" s="23">
        <f t="shared" si="23"/>
        <v>0.5</v>
      </c>
      <c r="AA141" s="23">
        <f t="shared" si="23"/>
        <v>0</v>
      </c>
      <c r="AB141" s="23">
        <f t="shared" si="23"/>
        <v>0</v>
      </c>
      <c r="AC141" s="28">
        <f t="shared" si="23"/>
        <v>0</v>
      </c>
      <c r="AD141" s="23">
        <f t="shared" si="23"/>
        <v>0</v>
      </c>
    </row>
    <row r="142" spans="1:30" ht="115.5" thickBot="1">
      <c r="A142" s="14"/>
      <c r="B142" s="27" t="s">
        <v>86</v>
      </c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8">
        <v>3</v>
      </c>
      <c r="AD142" s="23"/>
    </row>
    <row r="143" spans="1:30" ht="57.75" thickBot="1">
      <c r="A143" s="21"/>
      <c r="B143" s="34" t="s">
        <v>11</v>
      </c>
      <c r="C143" s="23">
        <f aca="true" t="shared" si="24" ref="C143:AB143">SUM(C125+C136+C141+C128)</f>
        <v>63</v>
      </c>
      <c r="D143" s="23">
        <f t="shared" si="24"/>
        <v>30</v>
      </c>
      <c r="E143" s="23">
        <f t="shared" si="24"/>
        <v>0</v>
      </c>
      <c r="F143" s="23">
        <f t="shared" si="24"/>
        <v>5</v>
      </c>
      <c r="G143" s="23">
        <f t="shared" si="24"/>
        <v>52</v>
      </c>
      <c r="H143" s="23">
        <f t="shared" si="24"/>
        <v>12</v>
      </c>
      <c r="I143" s="23">
        <f t="shared" si="24"/>
        <v>78</v>
      </c>
      <c r="J143" s="23">
        <f t="shared" si="24"/>
        <v>304.4</v>
      </c>
      <c r="K143" s="23">
        <f t="shared" si="24"/>
        <v>150</v>
      </c>
      <c r="L143" s="23">
        <f t="shared" si="24"/>
        <v>4</v>
      </c>
      <c r="M143" s="23">
        <f t="shared" si="24"/>
        <v>0</v>
      </c>
      <c r="N143" s="23">
        <f t="shared" si="24"/>
        <v>0</v>
      </c>
      <c r="O143" s="23">
        <f t="shared" si="24"/>
        <v>17.8</v>
      </c>
      <c r="P143" s="23">
        <f t="shared" si="24"/>
        <v>15.9</v>
      </c>
      <c r="Q143" s="23">
        <f t="shared" si="24"/>
        <v>7</v>
      </c>
      <c r="R143" s="23">
        <f t="shared" si="24"/>
        <v>21</v>
      </c>
      <c r="S143" s="23">
        <f t="shared" si="24"/>
        <v>169</v>
      </c>
      <c r="T143" s="23">
        <f t="shared" si="24"/>
        <v>0</v>
      </c>
      <c r="U143" s="23">
        <f t="shared" si="24"/>
        <v>8</v>
      </c>
      <c r="V143" s="23">
        <f t="shared" si="24"/>
        <v>106</v>
      </c>
      <c r="W143" s="23">
        <f t="shared" si="24"/>
        <v>0</v>
      </c>
      <c r="X143" s="23">
        <f t="shared" si="24"/>
        <v>15</v>
      </c>
      <c r="Y143" s="23">
        <f t="shared" si="24"/>
        <v>4.3</v>
      </c>
      <c r="Z143" s="23">
        <f t="shared" si="24"/>
        <v>0.5</v>
      </c>
      <c r="AA143" s="23">
        <f t="shared" si="24"/>
        <v>0</v>
      </c>
      <c r="AB143" s="23">
        <f t="shared" si="24"/>
        <v>1</v>
      </c>
      <c r="AC143" s="28">
        <v>3</v>
      </c>
      <c r="AD143" s="23">
        <f>SUM(AD125+AD136+AD141+AD128)</f>
        <v>0</v>
      </c>
    </row>
    <row r="144" spans="1:30" ht="47.25" customHeight="1" thickBot="1">
      <c r="A144" s="171" t="s">
        <v>172</v>
      </c>
      <c r="B144" s="172"/>
      <c r="C144" s="172"/>
      <c r="D144" s="172"/>
      <c r="E144" s="172"/>
      <c r="F144" s="172"/>
      <c r="G144" s="172"/>
      <c r="H144" s="172"/>
      <c r="I144" s="172"/>
      <c r="J144" s="172"/>
      <c r="K144" s="172"/>
      <c r="L144" s="172"/>
      <c r="M144" s="172"/>
      <c r="N144" s="172"/>
      <c r="O144" s="172"/>
      <c r="P144" s="172"/>
      <c r="Q144" s="172"/>
      <c r="R144" s="172"/>
      <c r="S144" s="172"/>
      <c r="T144" s="172"/>
      <c r="U144" s="172"/>
      <c r="V144" s="172"/>
      <c r="W144" s="172"/>
      <c r="X144" s="172"/>
      <c r="Y144" s="172"/>
      <c r="Z144" s="172"/>
      <c r="AA144" s="172"/>
      <c r="AB144" s="172"/>
      <c r="AC144" s="172"/>
      <c r="AD144" s="173"/>
    </row>
    <row r="145" spans="1:30" ht="57.75" thickBot="1">
      <c r="A145" s="171" t="s">
        <v>14</v>
      </c>
      <c r="B145" s="172"/>
      <c r="C145" s="172"/>
      <c r="D145" s="172"/>
      <c r="E145" s="172"/>
      <c r="F145" s="172"/>
      <c r="G145" s="172"/>
      <c r="H145" s="172"/>
      <c r="I145" s="172"/>
      <c r="J145" s="172"/>
      <c r="K145" s="172"/>
      <c r="L145" s="172"/>
      <c r="M145" s="172"/>
      <c r="N145" s="172"/>
      <c r="O145" s="172"/>
      <c r="P145" s="172"/>
      <c r="Q145" s="172"/>
      <c r="R145" s="172"/>
      <c r="S145" s="172"/>
      <c r="T145" s="172"/>
      <c r="U145" s="172"/>
      <c r="V145" s="172"/>
      <c r="W145" s="172"/>
      <c r="X145" s="172"/>
      <c r="Y145" s="172"/>
      <c r="Z145" s="172"/>
      <c r="AA145" s="172"/>
      <c r="AB145" s="172"/>
      <c r="AC145" s="172"/>
      <c r="AD145" s="173"/>
    </row>
    <row r="146" spans="1:30" ht="57">
      <c r="A146" s="185" t="s">
        <v>158</v>
      </c>
      <c r="B146" s="187" t="s">
        <v>25</v>
      </c>
      <c r="C146" s="167" t="s">
        <v>69</v>
      </c>
      <c r="D146" s="167" t="s">
        <v>70</v>
      </c>
      <c r="E146" s="167" t="s">
        <v>71</v>
      </c>
      <c r="F146" s="167" t="s">
        <v>72</v>
      </c>
      <c r="G146" s="167" t="s">
        <v>65</v>
      </c>
      <c r="H146" s="167" t="s">
        <v>73</v>
      </c>
      <c r="I146" s="167" t="s">
        <v>133</v>
      </c>
      <c r="J146" s="167" t="s">
        <v>124</v>
      </c>
      <c r="K146" s="9"/>
      <c r="L146" s="167" t="s">
        <v>141</v>
      </c>
      <c r="M146" s="167" t="s">
        <v>75</v>
      </c>
      <c r="N146" s="167" t="s">
        <v>53</v>
      </c>
      <c r="O146" s="167" t="s">
        <v>54</v>
      </c>
      <c r="P146" s="167" t="s">
        <v>76</v>
      </c>
      <c r="Q146" s="167" t="s">
        <v>55</v>
      </c>
      <c r="R146" s="167" t="s">
        <v>77</v>
      </c>
      <c r="S146" s="167" t="s">
        <v>80</v>
      </c>
      <c r="T146" s="167" t="s">
        <v>84</v>
      </c>
      <c r="U146" s="167" t="s">
        <v>128</v>
      </c>
      <c r="V146" s="167" t="s">
        <v>134</v>
      </c>
      <c r="W146" s="167" t="s">
        <v>135</v>
      </c>
      <c r="X146" s="167" t="s">
        <v>56</v>
      </c>
      <c r="Y146" s="167" t="s">
        <v>57</v>
      </c>
      <c r="Z146" s="167" t="s">
        <v>59</v>
      </c>
      <c r="AA146" s="9"/>
      <c r="AB146" s="167" t="s">
        <v>78</v>
      </c>
      <c r="AC146" s="176" t="s">
        <v>58</v>
      </c>
      <c r="AD146" s="167" t="s">
        <v>79</v>
      </c>
    </row>
    <row r="147" spans="1:30" ht="409.5" customHeight="1" thickBot="1">
      <c r="A147" s="186"/>
      <c r="B147" s="188"/>
      <c r="C147" s="168"/>
      <c r="D147" s="168"/>
      <c r="E147" s="168"/>
      <c r="F147" s="168"/>
      <c r="G147" s="168"/>
      <c r="H147" s="168"/>
      <c r="I147" s="168"/>
      <c r="J147" s="168"/>
      <c r="K147" s="10" t="s">
        <v>74</v>
      </c>
      <c r="L147" s="168"/>
      <c r="M147" s="168"/>
      <c r="N147" s="168"/>
      <c r="O147" s="168"/>
      <c r="P147" s="168"/>
      <c r="Q147" s="168"/>
      <c r="R147" s="168"/>
      <c r="S147" s="168"/>
      <c r="T147" s="168"/>
      <c r="U147" s="168"/>
      <c r="V147" s="168"/>
      <c r="W147" s="168"/>
      <c r="X147" s="168"/>
      <c r="Y147" s="168"/>
      <c r="Z147" s="168"/>
      <c r="AA147" s="10" t="s">
        <v>66</v>
      </c>
      <c r="AB147" s="168"/>
      <c r="AC147" s="177"/>
      <c r="AD147" s="168"/>
    </row>
    <row r="148" spans="1:30" ht="57.75" thickBot="1">
      <c r="A148" s="14">
        <v>1</v>
      </c>
      <c r="B148" s="15">
        <v>2</v>
      </c>
      <c r="C148" s="16" t="s">
        <v>67</v>
      </c>
      <c r="D148" s="17">
        <v>4</v>
      </c>
      <c r="E148" s="16">
        <v>5</v>
      </c>
      <c r="F148" s="16">
        <v>6</v>
      </c>
      <c r="G148" s="16">
        <v>7</v>
      </c>
      <c r="H148" s="16">
        <v>8</v>
      </c>
      <c r="I148" s="16" t="s">
        <v>68</v>
      </c>
      <c r="J148" s="17">
        <v>10</v>
      </c>
      <c r="K148" s="16">
        <v>11</v>
      </c>
      <c r="L148" s="16">
        <v>12</v>
      </c>
      <c r="M148" s="16">
        <v>13</v>
      </c>
      <c r="N148" s="16">
        <v>14</v>
      </c>
      <c r="O148" s="16">
        <v>15</v>
      </c>
      <c r="P148" s="18">
        <v>16</v>
      </c>
      <c r="Q148" s="16">
        <v>17</v>
      </c>
      <c r="R148" s="18">
        <v>18</v>
      </c>
      <c r="S148" s="16">
        <v>19</v>
      </c>
      <c r="T148" s="18">
        <v>20</v>
      </c>
      <c r="U148" s="16">
        <v>22</v>
      </c>
      <c r="V148" s="16">
        <v>23</v>
      </c>
      <c r="W148" s="18">
        <v>24</v>
      </c>
      <c r="X148" s="16">
        <v>25</v>
      </c>
      <c r="Y148" s="16">
        <v>26</v>
      </c>
      <c r="Z148" s="16">
        <v>27</v>
      </c>
      <c r="AA148" s="18">
        <v>28</v>
      </c>
      <c r="AB148" s="16">
        <v>29</v>
      </c>
      <c r="AC148" s="19">
        <v>30</v>
      </c>
      <c r="AD148" s="16">
        <v>31</v>
      </c>
    </row>
    <row r="149" spans="1:30" ht="57.75" thickBot="1">
      <c r="A149" s="171" t="s">
        <v>6</v>
      </c>
      <c r="B149" s="172"/>
      <c r="C149" s="172"/>
      <c r="D149" s="172"/>
      <c r="E149" s="172"/>
      <c r="F149" s="172"/>
      <c r="G149" s="172"/>
      <c r="H149" s="172"/>
      <c r="I149" s="172"/>
      <c r="J149" s="172"/>
      <c r="K149" s="172"/>
      <c r="L149" s="172"/>
      <c r="M149" s="172"/>
      <c r="N149" s="172"/>
      <c r="O149" s="172"/>
      <c r="P149" s="172"/>
      <c r="Q149" s="172"/>
      <c r="R149" s="172"/>
      <c r="S149" s="172"/>
      <c r="T149" s="172"/>
      <c r="U149" s="172"/>
      <c r="V149" s="172"/>
      <c r="W149" s="172"/>
      <c r="X149" s="172"/>
      <c r="Y149" s="172"/>
      <c r="Z149" s="172"/>
      <c r="AA149" s="172"/>
      <c r="AB149" s="172"/>
      <c r="AC149" s="172"/>
      <c r="AD149" s="173"/>
    </row>
    <row r="150" spans="1:30" ht="173.25" thickBot="1">
      <c r="A150" s="21">
        <v>10</v>
      </c>
      <c r="B150" s="22" t="s">
        <v>208</v>
      </c>
      <c r="C150" s="23"/>
      <c r="D150" s="24"/>
      <c r="E150" s="24"/>
      <c r="F150" s="24"/>
      <c r="G150" s="24">
        <v>18</v>
      </c>
      <c r="H150" s="25"/>
      <c r="I150" s="25"/>
      <c r="J150" s="25"/>
      <c r="K150" s="25"/>
      <c r="L150" s="25"/>
      <c r="M150" s="25"/>
      <c r="N150" s="26"/>
      <c r="O150" s="23">
        <v>4</v>
      </c>
      <c r="P150" s="26">
        <v>2</v>
      </c>
      <c r="Q150" s="23"/>
      <c r="R150" s="26"/>
      <c r="S150" s="23">
        <v>136</v>
      </c>
      <c r="T150" s="26"/>
      <c r="U150" s="23"/>
      <c r="V150" s="23"/>
      <c r="W150" s="26"/>
      <c r="X150" s="23"/>
      <c r="Y150" s="23"/>
      <c r="Z150" s="23"/>
      <c r="AA150" s="26"/>
      <c r="AB150" s="23"/>
      <c r="AC150" s="26"/>
      <c r="AD150" s="23"/>
    </row>
    <row r="151" spans="1:30" ht="57.75" thickBot="1">
      <c r="A151" s="37">
        <v>59</v>
      </c>
      <c r="B151" s="33" t="s">
        <v>46</v>
      </c>
      <c r="C151" s="23"/>
      <c r="D151" s="24"/>
      <c r="E151" s="24"/>
      <c r="F151" s="24"/>
      <c r="G151" s="24"/>
      <c r="H151" s="25"/>
      <c r="I151" s="25"/>
      <c r="J151" s="25"/>
      <c r="K151" s="25"/>
      <c r="L151" s="25"/>
      <c r="M151" s="25"/>
      <c r="N151" s="25"/>
      <c r="O151" s="23">
        <v>9</v>
      </c>
      <c r="P151" s="25"/>
      <c r="Q151" s="25"/>
      <c r="R151" s="25"/>
      <c r="S151" s="25">
        <v>42</v>
      </c>
      <c r="T151" s="25"/>
      <c r="U151" s="25"/>
      <c r="V151" s="25"/>
      <c r="W151" s="25"/>
      <c r="X151" s="25"/>
      <c r="Y151" s="25"/>
      <c r="Z151" s="23">
        <v>0.5</v>
      </c>
      <c r="AA151" s="25"/>
      <c r="AB151" s="25"/>
      <c r="AC151" s="26"/>
      <c r="AD151" s="21"/>
    </row>
    <row r="152" spans="1:30" ht="173.25" thickBot="1">
      <c r="A152" s="42" t="s">
        <v>36</v>
      </c>
      <c r="B152" s="39" t="s">
        <v>164</v>
      </c>
      <c r="C152" s="38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>
        <v>20</v>
      </c>
      <c r="O152" s="23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3"/>
      <c r="AA152" s="25"/>
      <c r="AB152" s="25"/>
      <c r="AC152" s="26"/>
      <c r="AD152" s="21"/>
    </row>
    <row r="153" spans="1:30" ht="57.75" thickBot="1">
      <c r="A153" s="21">
        <v>16</v>
      </c>
      <c r="B153" s="27" t="s">
        <v>43</v>
      </c>
      <c r="C153" s="25">
        <v>20</v>
      </c>
      <c r="D153" s="24"/>
      <c r="E153" s="24"/>
      <c r="F153" s="24"/>
      <c r="G153" s="24"/>
      <c r="H153" s="25"/>
      <c r="I153" s="25"/>
      <c r="J153" s="25"/>
      <c r="K153" s="25"/>
      <c r="L153" s="25"/>
      <c r="M153" s="25"/>
      <c r="N153" s="26"/>
      <c r="O153" s="23"/>
      <c r="P153" s="26">
        <v>5</v>
      </c>
      <c r="Q153" s="23"/>
      <c r="R153" s="26"/>
      <c r="S153" s="23"/>
      <c r="T153" s="26"/>
      <c r="U153" s="23"/>
      <c r="V153" s="21"/>
      <c r="W153" s="26"/>
      <c r="X153" s="23"/>
      <c r="Y153" s="23"/>
      <c r="Z153" s="26"/>
      <c r="AA153" s="21"/>
      <c r="AB153" s="23"/>
      <c r="AC153" s="26"/>
      <c r="AD153" s="23"/>
    </row>
    <row r="154" spans="1:30" ht="57.75" thickBot="1">
      <c r="A154" s="21"/>
      <c r="B154" s="27" t="s">
        <v>7</v>
      </c>
      <c r="C154" s="21">
        <f aca="true" t="shared" si="25" ref="C154:AD154">SUM(C150:C153)</f>
        <v>20</v>
      </c>
      <c r="D154" s="21">
        <f t="shared" si="25"/>
        <v>0</v>
      </c>
      <c r="E154" s="21">
        <f t="shared" si="25"/>
        <v>0</v>
      </c>
      <c r="F154" s="21">
        <f t="shared" si="25"/>
        <v>0</v>
      </c>
      <c r="G154" s="21">
        <f t="shared" si="25"/>
        <v>18</v>
      </c>
      <c r="H154" s="21">
        <f t="shared" si="25"/>
        <v>0</v>
      </c>
      <c r="I154" s="21">
        <f t="shared" si="25"/>
        <v>0</v>
      </c>
      <c r="J154" s="21">
        <f t="shared" si="25"/>
        <v>0</v>
      </c>
      <c r="K154" s="21">
        <f t="shared" si="25"/>
        <v>0</v>
      </c>
      <c r="L154" s="21">
        <f t="shared" si="25"/>
        <v>0</v>
      </c>
      <c r="M154" s="21">
        <f t="shared" si="25"/>
        <v>0</v>
      </c>
      <c r="N154" s="21">
        <f t="shared" si="25"/>
        <v>20</v>
      </c>
      <c r="O154" s="21">
        <f t="shared" si="25"/>
        <v>13</v>
      </c>
      <c r="P154" s="21">
        <f t="shared" si="25"/>
        <v>7</v>
      </c>
      <c r="Q154" s="21">
        <f t="shared" si="25"/>
        <v>0</v>
      </c>
      <c r="R154" s="21">
        <f t="shared" si="25"/>
        <v>0</v>
      </c>
      <c r="S154" s="21">
        <f t="shared" si="25"/>
        <v>178</v>
      </c>
      <c r="T154" s="21">
        <f t="shared" si="25"/>
        <v>0</v>
      </c>
      <c r="U154" s="21">
        <f t="shared" si="25"/>
        <v>0</v>
      </c>
      <c r="V154" s="21">
        <f t="shared" si="25"/>
        <v>0</v>
      </c>
      <c r="W154" s="21">
        <f t="shared" si="25"/>
        <v>0</v>
      </c>
      <c r="X154" s="21">
        <f t="shared" si="25"/>
        <v>0</v>
      </c>
      <c r="Y154" s="21">
        <f t="shared" si="25"/>
        <v>0</v>
      </c>
      <c r="Z154" s="21">
        <f t="shared" si="25"/>
        <v>0.5</v>
      </c>
      <c r="AA154" s="21">
        <f t="shared" si="25"/>
        <v>0</v>
      </c>
      <c r="AB154" s="21">
        <f t="shared" si="25"/>
        <v>0</v>
      </c>
      <c r="AC154" s="30">
        <f t="shared" si="25"/>
        <v>0</v>
      </c>
      <c r="AD154" s="21">
        <f t="shared" si="25"/>
        <v>0</v>
      </c>
    </row>
    <row r="155" spans="1:30" ht="57.75" thickBot="1">
      <c r="A155" s="178" t="s">
        <v>64</v>
      </c>
      <c r="B155" s="184"/>
      <c r="C155" s="184"/>
      <c r="D155" s="184"/>
      <c r="E155" s="184"/>
      <c r="F155" s="184"/>
      <c r="G155" s="184"/>
      <c r="H155" s="184"/>
      <c r="I155" s="184"/>
      <c r="J155" s="184"/>
      <c r="K155" s="184"/>
      <c r="L155" s="184"/>
      <c r="M155" s="184"/>
      <c r="N155" s="184"/>
      <c r="O155" s="184"/>
      <c r="P155" s="184"/>
      <c r="Q155" s="184"/>
      <c r="R155" s="184"/>
      <c r="S155" s="184"/>
      <c r="T155" s="184"/>
      <c r="U155" s="184"/>
      <c r="V155" s="184"/>
      <c r="W155" s="184"/>
      <c r="X155" s="184"/>
      <c r="Y155" s="184"/>
      <c r="Z155" s="184"/>
      <c r="AA155" s="184"/>
      <c r="AB155" s="184"/>
      <c r="AC155" s="184"/>
      <c r="AD155" s="179"/>
    </row>
    <row r="156" spans="1:30" ht="173.25" thickBot="1">
      <c r="A156" s="21">
        <v>76</v>
      </c>
      <c r="B156" s="27" t="s">
        <v>161</v>
      </c>
      <c r="C156" s="25"/>
      <c r="D156" s="25"/>
      <c r="E156" s="25"/>
      <c r="F156" s="25"/>
      <c r="G156" s="25"/>
      <c r="H156" s="25"/>
      <c r="I156" s="25"/>
      <c r="J156" s="25"/>
      <c r="K156" s="25"/>
      <c r="L156" s="25">
        <v>110</v>
      </c>
      <c r="M156" s="25"/>
      <c r="N156" s="26"/>
      <c r="O156" s="23"/>
      <c r="P156" s="26"/>
      <c r="Q156" s="23"/>
      <c r="R156" s="26"/>
      <c r="S156" s="23"/>
      <c r="T156" s="26"/>
      <c r="U156" s="23"/>
      <c r="V156" s="26"/>
      <c r="W156" s="23"/>
      <c r="X156" s="23"/>
      <c r="Y156" s="26"/>
      <c r="Z156" s="23"/>
      <c r="AA156" s="26"/>
      <c r="AB156" s="23"/>
      <c r="AC156" s="28"/>
      <c r="AD156" s="21"/>
    </row>
    <row r="157" spans="1:30" ht="57.75" thickBot="1">
      <c r="A157" s="21"/>
      <c r="B157" s="27" t="s">
        <v>31</v>
      </c>
      <c r="C157" s="25">
        <f aca="true" t="shared" si="26" ref="C157:AD157">SUM(C156:C156)</f>
        <v>0</v>
      </c>
      <c r="D157" s="25">
        <f t="shared" si="26"/>
        <v>0</v>
      </c>
      <c r="E157" s="25">
        <f t="shared" si="26"/>
        <v>0</v>
      </c>
      <c r="F157" s="25">
        <f t="shared" si="26"/>
        <v>0</v>
      </c>
      <c r="G157" s="25">
        <f t="shared" si="26"/>
        <v>0</v>
      </c>
      <c r="H157" s="25">
        <f t="shared" si="26"/>
        <v>0</v>
      </c>
      <c r="I157" s="25">
        <f t="shared" si="26"/>
        <v>0</v>
      </c>
      <c r="J157" s="25">
        <f t="shared" si="26"/>
        <v>0</v>
      </c>
      <c r="K157" s="25">
        <f t="shared" si="26"/>
        <v>0</v>
      </c>
      <c r="L157" s="25">
        <f t="shared" si="26"/>
        <v>110</v>
      </c>
      <c r="M157" s="25">
        <f t="shared" si="26"/>
        <v>0</v>
      </c>
      <c r="N157" s="25">
        <f t="shared" si="26"/>
        <v>0</v>
      </c>
      <c r="O157" s="25">
        <f t="shared" si="26"/>
        <v>0</v>
      </c>
      <c r="P157" s="25">
        <f t="shared" si="26"/>
        <v>0</v>
      </c>
      <c r="Q157" s="25">
        <f t="shared" si="26"/>
        <v>0</v>
      </c>
      <c r="R157" s="25">
        <f t="shared" si="26"/>
        <v>0</v>
      </c>
      <c r="S157" s="25">
        <f t="shared" si="26"/>
        <v>0</v>
      </c>
      <c r="T157" s="25">
        <f t="shared" si="26"/>
        <v>0</v>
      </c>
      <c r="U157" s="25">
        <f t="shared" si="26"/>
        <v>0</v>
      </c>
      <c r="V157" s="25">
        <f t="shared" si="26"/>
        <v>0</v>
      </c>
      <c r="W157" s="25">
        <f t="shared" si="26"/>
        <v>0</v>
      </c>
      <c r="X157" s="25">
        <f t="shared" si="26"/>
        <v>0</v>
      </c>
      <c r="Y157" s="25">
        <f t="shared" si="26"/>
        <v>0</v>
      </c>
      <c r="Z157" s="25">
        <f t="shared" si="26"/>
        <v>0</v>
      </c>
      <c r="AA157" s="25">
        <f t="shared" si="26"/>
        <v>0</v>
      </c>
      <c r="AB157" s="25">
        <f t="shared" si="26"/>
        <v>0</v>
      </c>
      <c r="AC157" s="26">
        <f t="shared" si="26"/>
        <v>0</v>
      </c>
      <c r="AD157" s="21">
        <f t="shared" si="26"/>
        <v>0</v>
      </c>
    </row>
    <row r="158" spans="1:30" ht="57.75" thickBot="1">
      <c r="A158" s="178" t="s">
        <v>33</v>
      </c>
      <c r="B158" s="184"/>
      <c r="C158" s="184"/>
      <c r="D158" s="184"/>
      <c r="E158" s="184"/>
      <c r="F158" s="184"/>
      <c r="G158" s="184"/>
      <c r="H158" s="184"/>
      <c r="I158" s="184"/>
      <c r="J158" s="184"/>
      <c r="K158" s="184"/>
      <c r="L158" s="184"/>
      <c r="M158" s="184"/>
      <c r="N158" s="184"/>
      <c r="O158" s="184"/>
      <c r="P158" s="184"/>
      <c r="Q158" s="184"/>
      <c r="R158" s="184"/>
      <c r="S158" s="184"/>
      <c r="T158" s="184"/>
      <c r="U158" s="184"/>
      <c r="V158" s="184"/>
      <c r="W158" s="184"/>
      <c r="X158" s="184"/>
      <c r="Y158" s="184"/>
      <c r="Z158" s="184"/>
      <c r="AA158" s="184"/>
      <c r="AB158" s="184"/>
      <c r="AC158" s="184"/>
      <c r="AD158" s="179"/>
    </row>
    <row r="159" spans="1:30" ht="57.75" thickBot="1">
      <c r="A159" s="21">
        <v>51</v>
      </c>
      <c r="B159" s="27" t="s">
        <v>191</v>
      </c>
      <c r="C159" s="21"/>
      <c r="D159" s="25"/>
      <c r="E159" s="25"/>
      <c r="F159" s="25"/>
      <c r="G159" s="25"/>
      <c r="H159" s="25"/>
      <c r="I159" s="25">
        <v>8</v>
      </c>
      <c r="J159" s="25">
        <v>29</v>
      </c>
      <c r="K159" s="25"/>
      <c r="L159" s="25"/>
      <c r="M159" s="25"/>
      <c r="N159" s="25"/>
      <c r="O159" s="25"/>
      <c r="P159" s="25"/>
      <c r="Q159" s="25">
        <v>4</v>
      </c>
      <c r="R159" s="25"/>
      <c r="S159" s="25"/>
      <c r="T159" s="25"/>
      <c r="U159" s="25"/>
      <c r="V159" s="25"/>
      <c r="W159" s="25"/>
      <c r="X159" s="25"/>
      <c r="Y159" s="25"/>
      <c r="Z159" s="25"/>
      <c r="AA159" s="25"/>
      <c r="AB159" s="25"/>
      <c r="AC159" s="26"/>
      <c r="AD159" s="21"/>
    </row>
    <row r="160" spans="1:30" ht="115.5" thickBot="1">
      <c r="A160" s="21">
        <v>41</v>
      </c>
      <c r="B160" s="27" t="s">
        <v>35</v>
      </c>
      <c r="C160" s="23"/>
      <c r="D160" s="25"/>
      <c r="E160" s="25"/>
      <c r="F160" s="25"/>
      <c r="G160" s="25"/>
      <c r="H160" s="25"/>
      <c r="I160" s="25">
        <v>41</v>
      </c>
      <c r="J160" s="25">
        <v>8</v>
      </c>
      <c r="K160" s="25"/>
      <c r="L160" s="25"/>
      <c r="M160" s="25"/>
      <c r="N160" s="21"/>
      <c r="O160" s="26"/>
      <c r="P160" s="21">
        <v>1</v>
      </c>
      <c r="Q160" s="26"/>
      <c r="R160" s="21">
        <v>1</v>
      </c>
      <c r="S160" s="26"/>
      <c r="T160" s="21"/>
      <c r="U160" s="21">
        <v>19</v>
      </c>
      <c r="V160" s="26"/>
      <c r="W160" s="21"/>
      <c r="X160" s="26"/>
      <c r="Y160" s="30"/>
      <c r="Z160" s="21"/>
      <c r="AA160" s="26"/>
      <c r="AB160" s="21"/>
      <c r="AC160" s="30"/>
      <c r="AD160" s="21"/>
    </row>
    <row r="161" spans="1:30" ht="57.75" thickBot="1">
      <c r="A161" s="38">
        <v>58</v>
      </c>
      <c r="B161" s="39" t="s">
        <v>162</v>
      </c>
      <c r="C161" s="42"/>
      <c r="D161" s="40"/>
      <c r="E161" s="40"/>
      <c r="F161" s="40"/>
      <c r="G161" s="40"/>
      <c r="H161" s="40"/>
      <c r="I161" s="40"/>
      <c r="J161" s="40">
        <v>18</v>
      </c>
      <c r="K161" s="40"/>
      <c r="L161" s="40"/>
      <c r="M161" s="40"/>
      <c r="N161" s="40"/>
      <c r="O161" s="40">
        <v>1</v>
      </c>
      <c r="P161" s="40"/>
      <c r="Q161" s="40">
        <v>3.5</v>
      </c>
      <c r="R161" s="40"/>
      <c r="S161" s="40"/>
      <c r="T161" s="40"/>
      <c r="U161" s="40"/>
      <c r="V161" s="40"/>
      <c r="W161" s="40">
        <v>37</v>
      </c>
      <c r="X161" s="40"/>
      <c r="Y161" s="40"/>
      <c r="Z161" s="40"/>
      <c r="AA161" s="40"/>
      <c r="AB161" s="40"/>
      <c r="AC161" s="41"/>
      <c r="AD161" s="42"/>
    </row>
    <row r="162" spans="1:30" ht="57.75" thickBot="1">
      <c r="A162" s="23">
        <v>8</v>
      </c>
      <c r="B162" s="27" t="s">
        <v>192</v>
      </c>
      <c r="C162" s="23"/>
      <c r="D162" s="25"/>
      <c r="E162" s="25"/>
      <c r="F162" s="25"/>
      <c r="G162" s="25"/>
      <c r="H162" s="25"/>
      <c r="I162" s="25">
        <v>107</v>
      </c>
      <c r="J162" s="25"/>
      <c r="K162" s="25"/>
      <c r="L162" s="25"/>
      <c r="M162" s="25"/>
      <c r="N162" s="26"/>
      <c r="O162" s="21"/>
      <c r="P162" s="26">
        <v>4</v>
      </c>
      <c r="Q162" s="21"/>
      <c r="R162" s="26"/>
      <c r="S162" s="21">
        <v>20</v>
      </c>
      <c r="T162" s="30"/>
      <c r="U162" s="21"/>
      <c r="V162" s="26"/>
      <c r="W162" s="21"/>
      <c r="X162" s="21"/>
      <c r="Y162" s="26"/>
      <c r="Z162" s="21"/>
      <c r="AA162" s="26"/>
      <c r="AB162" s="21"/>
      <c r="AC162" s="30"/>
      <c r="AD162" s="21"/>
    </row>
    <row r="163" spans="1:30" ht="57.75" thickBot="1">
      <c r="A163" s="21">
        <v>9</v>
      </c>
      <c r="B163" s="27" t="s">
        <v>51</v>
      </c>
      <c r="C163" s="23"/>
      <c r="D163" s="25"/>
      <c r="E163" s="25"/>
      <c r="F163" s="25"/>
      <c r="G163" s="25"/>
      <c r="H163" s="25"/>
      <c r="I163" s="25"/>
      <c r="J163" s="25"/>
      <c r="K163" s="25"/>
      <c r="L163" s="25"/>
      <c r="M163" s="25">
        <v>19</v>
      </c>
      <c r="N163" s="26"/>
      <c r="O163" s="21">
        <v>9</v>
      </c>
      <c r="P163" s="26"/>
      <c r="Q163" s="21"/>
      <c r="R163" s="26"/>
      <c r="S163" s="21"/>
      <c r="T163" s="21"/>
      <c r="U163" s="21"/>
      <c r="V163" s="26"/>
      <c r="W163" s="21"/>
      <c r="X163" s="21"/>
      <c r="Y163" s="26"/>
      <c r="Z163" s="21"/>
      <c r="AA163" s="26"/>
      <c r="AB163" s="21"/>
      <c r="AC163" s="30"/>
      <c r="AD163" s="21"/>
    </row>
    <row r="164" spans="1:30" ht="115.5" thickBot="1">
      <c r="A164" s="21" t="s">
        <v>36</v>
      </c>
      <c r="B164" s="27" t="s">
        <v>69</v>
      </c>
      <c r="C164" s="25">
        <v>15</v>
      </c>
      <c r="D164" s="25"/>
      <c r="E164" s="25"/>
      <c r="F164" s="25"/>
      <c r="G164" s="25"/>
      <c r="H164" s="25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31"/>
      <c r="AD164" s="23"/>
    </row>
    <row r="165" spans="1:30" ht="115.5" thickBot="1">
      <c r="A165" s="21" t="s">
        <v>36</v>
      </c>
      <c r="B165" s="27" t="s">
        <v>85</v>
      </c>
      <c r="C165" s="23"/>
      <c r="D165" s="25">
        <v>30</v>
      </c>
      <c r="E165" s="25"/>
      <c r="F165" s="25"/>
      <c r="G165" s="25"/>
      <c r="H165" s="25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31"/>
      <c r="AD165" s="23"/>
    </row>
    <row r="166" spans="1:30" ht="57.75" thickBot="1">
      <c r="A166" s="23"/>
      <c r="B166" s="29" t="s">
        <v>31</v>
      </c>
      <c r="C166" s="23">
        <f aca="true" t="shared" si="27" ref="C166:AD166">SUM(C159:C165)</f>
        <v>15</v>
      </c>
      <c r="D166" s="23">
        <f t="shared" si="27"/>
        <v>30</v>
      </c>
      <c r="E166" s="23">
        <f t="shared" si="27"/>
        <v>0</v>
      </c>
      <c r="F166" s="23">
        <f t="shared" si="27"/>
        <v>0</v>
      </c>
      <c r="G166" s="23">
        <f t="shared" si="27"/>
        <v>0</v>
      </c>
      <c r="H166" s="23">
        <f t="shared" si="27"/>
        <v>0</v>
      </c>
      <c r="I166" s="23">
        <f t="shared" si="27"/>
        <v>156</v>
      </c>
      <c r="J166" s="23">
        <f t="shared" si="27"/>
        <v>55</v>
      </c>
      <c r="K166" s="23">
        <f t="shared" si="27"/>
        <v>0</v>
      </c>
      <c r="L166" s="23">
        <f t="shared" si="27"/>
        <v>0</v>
      </c>
      <c r="M166" s="23">
        <f t="shared" si="27"/>
        <v>19</v>
      </c>
      <c r="N166" s="23">
        <f t="shared" si="27"/>
        <v>0</v>
      </c>
      <c r="O166" s="23">
        <f t="shared" si="27"/>
        <v>10</v>
      </c>
      <c r="P166" s="23">
        <f t="shared" si="27"/>
        <v>5</v>
      </c>
      <c r="Q166" s="23">
        <f t="shared" si="27"/>
        <v>7.5</v>
      </c>
      <c r="R166" s="23">
        <f t="shared" si="27"/>
        <v>1</v>
      </c>
      <c r="S166" s="23">
        <f t="shared" si="27"/>
        <v>20</v>
      </c>
      <c r="T166" s="23">
        <f t="shared" si="27"/>
        <v>0</v>
      </c>
      <c r="U166" s="23">
        <f t="shared" si="27"/>
        <v>19</v>
      </c>
      <c r="V166" s="23">
        <f t="shared" si="27"/>
        <v>0</v>
      </c>
      <c r="W166" s="23">
        <f t="shared" si="27"/>
        <v>37</v>
      </c>
      <c r="X166" s="23">
        <f t="shared" si="27"/>
        <v>0</v>
      </c>
      <c r="Y166" s="23">
        <f t="shared" si="27"/>
        <v>0</v>
      </c>
      <c r="Z166" s="23">
        <f t="shared" si="27"/>
        <v>0</v>
      </c>
      <c r="AA166" s="23">
        <f t="shared" si="27"/>
        <v>0</v>
      </c>
      <c r="AB166" s="23">
        <f t="shared" si="27"/>
        <v>0</v>
      </c>
      <c r="AC166" s="28">
        <f t="shared" si="27"/>
        <v>0</v>
      </c>
      <c r="AD166" s="23">
        <f t="shared" si="27"/>
        <v>0</v>
      </c>
    </row>
    <row r="167" spans="1:30" ht="57.75" thickBot="1">
      <c r="A167" s="171" t="s">
        <v>30</v>
      </c>
      <c r="B167" s="172"/>
      <c r="C167" s="172"/>
      <c r="D167" s="172"/>
      <c r="E167" s="172"/>
      <c r="F167" s="172"/>
      <c r="G167" s="172"/>
      <c r="H167" s="172"/>
      <c r="I167" s="172"/>
      <c r="J167" s="172"/>
      <c r="K167" s="172"/>
      <c r="L167" s="172"/>
      <c r="M167" s="172"/>
      <c r="N167" s="172"/>
      <c r="O167" s="172"/>
      <c r="P167" s="172"/>
      <c r="Q167" s="172"/>
      <c r="R167" s="172"/>
      <c r="S167" s="172"/>
      <c r="T167" s="172"/>
      <c r="U167" s="172"/>
      <c r="V167" s="172"/>
      <c r="W167" s="172"/>
      <c r="X167" s="172"/>
      <c r="Y167" s="172"/>
      <c r="Z167" s="172"/>
      <c r="AA167" s="172"/>
      <c r="AB167" s="172"/>
      <c r="AC167" s="172"/>
      <c r="AD167" s="173"/>
    </row>
    <row r="168" spans="1:30" ht="115.5" thickBot="1">
      <c r="A168" s="21">
        <v>21.74</v>
      </c>
      <c r="B168" s="32" t="s">
        <v>129</v>
      </c>
      <c r="C168" s="21"/>
      <c r="D168" s="25"/>
      <c r="E168" s="21"/>
      <c r="F168" s="21"/>
      <c r="G168" s="21"/>
      <c r="H168" s="25"/>
      <c r="I168" s="25"/>
      <c r="J168" s="25"/>
      <c r="K168" s="25"/>
      <c r="L168" s="25"/>
      <c r="M168" s="25"/>
      <c r="N168" s="26"/>
      <c r="O168" s="23"/>
      <c r="P168" s="26"/>
      <c r="Q168" s="23"/>
      <c r="R168" s="26"/>
      <c r="S168" s="23">
        <v>154</v>
      </c>
      <c r="T168" s="26"/>
      <c r="U168" s="23"/>
      <c r="V168" s="26"/>
      <c r="W168" s="23"/>
      <c r="X168" s="23"/>
      <c r="Y168" s="26"/>
      <c r="Z168" s="23"/>
      <c r="AA168" s="23"/>
      <c r="AB168" s="26"/>
      <c r="AC168" s="28"/>
      <c r="AD168" s="21"/>
    </row>
    <row r="169" spans="1:30" ht="115.5" thickBot="1">
      <c r="A169" s="21">
        <v>28</v>
      </c>
      <c r="B169" s="27" t="s">
        <v>38</v>
      </c>
      <c r="C169" s="23"/>
      <c r="D169" s="25"/>
      <c r="E169" s="25">
        <v>34.1</v>
      </c>
      <c r="F169" s="25"/>
      <c r="G169" s="25"/>
      <c r="H169" s="25"/>
      <c r="I169" s="25"/>
      <c r="J169" s="25"/>
      <c r="K169" s="25"/>
      <c r="L169" s="25"/>
      <c r="M169" s="25"/>
      <c r="N169" s="25"/>
      <c r="O169" s="25">
        <v>6</v>
      </c>
      <c r="P169" s="25">
        <v>3</v>
      </c>
      <c r="Q169" s="25">
        <v>0.9</v>
      </c>
      <c r="R169" s="25">
        <v>5.1</v>
      </c>
      <c r="S169" s="25">
        <v>12</v>
      </c>
      <c r="T169" s="25">
        <v>21.5</v>
      </c>
      <c r="U169" s="25"/>
      <c r="V169" s="25"/>
      <c r="W169" s="25"/>
      <c r="X169" s="25"/>
      <c r="Y169" s="25"/>
      <c r="Z169" s="25"/>
      <c r="AA169" s="25"/>
      <c r="AB169" s="25"/>
      <c r="AC169" s="26"/>
      <c r="AD169" s="23">
        <v>1</v>
      </c>
    </row>
    <row r="170" spans="1:30" ht="57.75" thickBot="1">
      <c r="A170" s="21"/>
      <c r="B170" s="27" t="s">
        <v>7</v>
      </c>
      <c r="C170" s="23">
        <f aca="true" t="shared" si="28" ref="C170:AD170">SUM(C168:C169)</f>
        <v>0</v>
      </c>
      <c r="D170" s="23">
        <f t="shared" si="28"/>
        <v>0</v>
      </c>
      <c r="E170" s="23">
        <f t="shared" si="28"/>
        <v>34.1</v>
      </c>
      <c r="F170" s="23">
        <f t="shared" si="28"/>
        <v>0</v>
      </c>
      <c r="G170" s="23">
        <f t="shared" si="28"/>
        <v>0</v>
      </c>
      <c r="H170" s="23">
        <f t="shared" si="28"/>
        <v>0</v>
      </c>
      <c r="I170" s="23">
        <f t="shared" si="28"/>
        <v>0</v>
      </c>
      <c r="J170" s="23">
        <f t="shared" si="28"/>
        <v>0</v>
      </c>
      <c r="K170" s="23">
        <f t="shared" si="28"/>
        <v>0</v>
      </c>
      <c r="L170" s="23">
        <f t="shared" si="28"/>
        <v>0</v>
      </c>
      <c r="M170" s="23">
        <f t="shared" si="28"/>
        <v>0</v>
      </c>
      <c r="N170" s="23">
        <f t="shared" si="28"/>
        <v>0</v>
      </c>
      <c r="O170" s="23">
        <f t="shared" si="28"/>
        <v>6</v>
      </c>
      <c r="P170" s="23">
        <f t="shared" si="28"/>
        <v>3</v>
      </c>
      <c r="Q170" s="23">
        <f t="shared" si="28"/>
        <v>0.9</v>
      </c>
      <c r="R170" s="23">
        <f t="shared" si="28"/>
        <v>5.1</v>
      </c>
      <c r="S170" s="23">
        <f t="shared" si="28"/>
        <v>166</v>
      </c>
      <c r="T170" s="23">
        <f t="shared" si="28"/>
        <v>21.5</v>
      </c>
      <c r="U170" s="23">
        <f t="shared" si="28"/>
        <v>0</v>
      </c>
      <c r="V170" s="23">
        <f t="shared" si="28"/>
        <v>0</v>
      </c>
      <c r="W170" s="23">
        <f t="shared" si="28"/>
        <v>0</v>
      </c>
      <c r="X170" s="23">
        <f t="shared" si="28"/>
        <v>0</v>
      </c>
      <c r="Y170" s="23">
        <f t="shared" si="28"/>
        <v>0</v>
      </c>
      <c r="Z170" s="23">
        <f t="shared" si="28"/>
        <v>0</v>
      </c>
      <c r="AA170" s="23">
        <f t="shared" si="28"/>
        <v>0</v>
      </c>
      <c r="AB170" s="23">
        <f t="shared" si="28"/>
        <v>0</v>
      </c>
      <c r="AC170" s="28">
        <f t="shared" si="28"/>
        <v>0</v>
      </c>
      <c r="AD170" s="23">
        <f t="shared" si="28"/>
        <v>1</v>
      </c>
    </row>
    <row r="171" spans="1:30" ht="115.5" thickBot="1">
      <c r="A171" s="14"/>
      <c r="B171" s="27" t="s">
        <v>86</v>
      </c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  <c r="AA171" s="23"/>
      <c r="AB171" s="23"/>
      <c r="AC171" s="28">
        <v>3</v>
      </c>
      <c r="AD171" s="23"/>
    </row>
    <row r="172" spans="1:30" s="20" customFormat="1" ht="57.75" thickBot="1">
      <c r="A172" s="21"/>
      <c r="B172" s="34" t="s">
        <v>11</v>
      </c>
      <c r="C172" s="47">
        <f aca="true" t="shared" si="29" ref="C172:AB172">SUM(C154+C166+C170+C157)</f>
        <v>35</v>
      </c>
      <c r="D172" s="47">
        <f t="shared" si="29"/>
        <v>30</v>
      </c>
      <c r="E172" s="47">
        <f t="shared" si="29"/>
        <v>34.1</v>
      </c>
      <c r="F172" s="47">
        <f t="shared" si="29"/>
        <v>0</v>
      </c>
      <c r="G172" s="47">
        <f t="shared" si="29"/>
        <v>18</v>
      </c>
      <c r="H172" s="47">
        <f t="shared" si="29"/>
        <v>0</v>
      </c>
      <c r="I172" s="47">
        <f t="shared" si="29"/>
        <v>156</v>
      </c>
      <c r="J172" s="47">
        <f t="shared" si="29"/>
        <v>55</v>
      </c>
      <c r="K172" s="47">
        <f t="shared" si="29"/>
        <v>0</v>
      </c>
      <c r="L172" s="47">
        <f t="shared" si="29"/>
        <v>110</v>
      </c>
      <c r="M172" s="47">
        <f t="shared" si="29"/>
        <v>19</v>
      </c>
      <c r="N172" s="47">
        <f t="shared" si="29"/>
        <v>20</v>
      </c>
      <c r="O172" s="47">
        <f t="shared" si="29"/>
        <v>29</v>
      </c>
      <c r="P172" s="47">
        <f t="shared" si="29"/>
        <v>15</v>
      </c>
      <c r="Q172" s="47">
        <f t="shared" si="29"/>
        <v>8.4</v>
      </c>
      <c r="R172" s="47">
        <f t="shared" si="29"/>
        <v>6.1</v>
      </c>
      <c r="S172" s="47">
        <f t="shared" si="29"/>
        <v>364</v>
      </c>
      <c r="T172" s="47">
        <f t="shared" si="29"/>
        <v>21.5</v>
      </c>
      <c r="U172" s="47">
        <f t="shared" si="29"/>
        <v>19</v>
      </c>
      <c r="V172" s="47">
        <f t="shared" si="29"/>
        <v>0</v>
      </c>
      <c r="W172" s="47">
        <f t="shared" si="29"/>
        <v>37</v>
      </c>
      <c r="X172" s="47">
        <f t="shared" si="29"/>
        <v>0</v>
      </c>
      <c r="Y172" s="47">
        <f t="shared" si="29"/>
        <v>0</v>
      </c>
      <c r="Z172" s="47">
        <f t="shared" si="29"/>
        <v>0.5</v>
      </c>
      <c r="AA172" s="47">
        <f t="shared" si="29"/>
        <v>0</v>
      </c>
      <c r="AB172" s="47">
        <f t="shared" si="29"/>
        <v>0</v>
      </c>
      <c r="AC172" s="28">
        <v>3</v>
      </c>
      <c r="AD172" s="47">
        <f>SUM(AD154+AD166+AD170+AD157)</f>
        <v>1</v>
      </c>
    </row>
    <row r="173" spans="1:30" s="20" customFormat="1" ht="47.25" customHeight="1" thickBot="1">
      <c r="A173" s="171" t="s">
        <v>172</v>
      </c>
      <c r="B173" s="172"/>
      <c r="C173" s="172"/>
      <c r="D173" s="172"/>
      <c r="E173" s="172"/>
      <c r="F173" s="172"/>
      <c r="G173" s="172"/>
      <c r="H173" s="172"/>
      <c r="I173" s="172"/>
      <c r="J173" s="172"/>
      <c r="K173" s="172"/>
      <c r="L173" s="172"/>
      <c r="M173" s="172"/>
      <c r="N173" s="172"/>
      <c r="O173" s="172"/>
      <c r="P173" s="172"/>
      <c r="Q173" s="172"/>
      <c r="R173" s="172"/>
      <c r="S173" s="172"/>
      <c r="T173" s="172"/>
      <c r="U173" s="172"/>
      <c r="V173" s="172"/>
      <c r="W173" s="172"/>
      <c r="X173" s="172"/>
      <c r="Y173" s="172"/>
      <c r="Z173" s="172"/>
      <c r="AA173" s="172"/>
      <c r="AB173" s="172"/>
      <c r="AC173" s="172"/>
      <c r="AD173" s="173"/>
    </row>
    <row r="174" spans="1:30" ht="57.75" thickBot="1">
      <c r="A174" s="171" t="s">
        <v>16</v>
      </c>
      <c r="B174" s="172"/>
      <c r="C174" s="172"/>
      <c r="D174" s="172"/>
      <c r="E174" s="172"/>
      <c r="F174" s="172"/>
      <c r="G174" s="172"/>
      <c r="H174" s="172"/>
      <c r="I174" s="172"/>
      <c r="J174" s="172"/>
      <c r="K174" s="172"/>
      <c r="L174" s="172"/>
      <c r="M174" s="172"/>
      <c r="N174" s="172"/>
      <c r="O174" s="172"/>
      <c r="P174" s="172"/>
      <c r="Q174" s="172"/>
      <c r="R174" s="172"/>
      <c r="S174" s="172"/>
      <c r="T174" s="172"/>
      <c r="U174" s="172"/>
      <c r="V174" s="172"/>
      <c r="W174" s="172"/>
      <c r="X174" s="172"/>
      <c r="Y174" s="172"/>
      <c r="Z174" s="172"/>
      <c r="AA174" s="172"/>
      <c r="AB174" s="172"/>
      <c r="AC174" s="172"/>
      <c r="AD174" s="173"/>
    </row>
    <row r="175" spans="1:30" ht="57">
      <c r="A175" s="185" t="s">
        <v>158</v>
      </c>
      <c r="B175" s="187" t="s">
        <v>25</v>
      </c>
      <c r="C175" s="167" t="s">
        <v>69</v>
      </c>
      <c r="D175" s="167" t="s">
        <v>70</v>
      </c>
      <c r="E175" s="167" t="s">
        <v>71</v>
      </c>
      <c r="F175" s="167" t="s">
        <v>72</v>
      </c>
      <c r="G175" s="167" t="s">
        <v>65</v>
      </c>
      <c r="H175" s="167" t="s">
        <v>73</v>
      </c>
      <c r="I175" s="167" t="s">
        <v>133</v>
      </c>
      <c r="J175" s="167" t="s">
        <v>124</v>
      </c>
      <c r="K175" s="9"/>
      <c r="L175" s="167" t="s">
        <v>141</v>
      </c>
      <c r="M175" s="167" t="s">
        <v>75</v>
      </c>
      <c r="N175" s="167" t="s">
        <v>53</v>
      </c>
      <c r="O175" s="167" t="s">
        <v>54</v>
      </c>
      <c r="P175" s="167" t="s">
        <v>76</v>
      </c>
      <c r="Q175" s="167" t="s">
        <v>55</v>
      </c>
      <c r="R175" s="167" t="s">
        <v>77</v>
      </c>
      <c r="S175" s="167" t="s">
        <v>80</v>
      </c>
      <c r="T175" s="167" t="s">
        <v>84</v>
      </c>
      <c r="U175" s="167" t="s">
        <v>128</v>
      </c>
      <c r="V175" s="167" t="s">
        <v>134</v>
      </c>
      <c r="W175" s="167" t="s">
        <v>135</v>
      </c>
      <c r="X175" s="167" t="s">
        <v>56</v>
      </c>
      <c r="Y175" s="167" t="s">
        <v>57</v>
      </c>
      <c r="Z175" s="167" t="s">
        <v>59</v>
      </c>
      <c r="AA175" s="9"/>
      <c r="AB175" s="167" t="s">
        <v>78</v>
      </c>
      <c r="AC175" s="176" t="s">
        <v>58</v>
      </c>
      <c r="AD175" s="167" t="s">
        <v>79</v>
      </c>
    </row>
    <row r="176" spans="1:30" ht="351.75" customHeight="1" thickBot="1">
      <c r="A176" s="186"/>
      <c r="B176" s="188"/>
      <c r="C176" s="168"/>
      <c r="D176" s="168"/>
      <c r="E176" s="168"/>
      <c r="F176" s="168"/>
      <c r="G176" s="168"/>
      <c r="H176" s="168"/>
      <c r="I176" s="168"/>
      <c r="J176" s="168"/>
      <c r="K176" s="10" t="s">
        <v>74</v>
      </c>
      <c r="L176" s="168"/>
      <c r="M176" s="168"/>
      <c r="N176" s="168"/>
      <c r="O176" s="168"/>
      <c r="P176" s="168"/>
      <c r="Q176" s="168"/>
      <c r="R176" s="168"/>
      <c r="S176" s="168"/>
      <c r="T176" s="168"/>
      <c r="U176" s="168"/>
      <c r="V176" s="168"/>
      <c r="W176" s="168"/>
      <c r="X176" s="168"/>
      <c r="Y176" s="168"/>
      <c r="Z176" s="168"/>
      <c r="AA176" s="10" t="s">
        <v>66</v>
      </c>
      <c r="AB176" s="168"/>
      <c r="AC176" s="177"/>
      <c r="AD176" s="168"/>
    </row>
    <row r="177" spans="1:30" ht="57.75" thickBot="1">
      <c r="A177" s="14">
        <v>1</v>
      </c>
      <c r="B177" s="15">
        <v>2</v>
      </c>
      <c r="C177" s="16" t="s">
        <v>67</v>
      </c>
      <c r="D177" s="17">
        <v>4</v>
      </c>
      <c r="E177" s="16">
        <v>5</v>
      </c>
      <c r="F177" s="16">
        <v>6</v>
      </c>
      <c r="G177" s="16">
        <v>7</v>
      </c>
      <c r="H177" s="16">
        <v>8</v>
      </c>
      <c r="I177" s="16" t="s">
        <v>68</v>
      </c>
      <c r="J177" s="17">
        <v>10</v>
      </c>
      <c r="K177" s="16">
        <v>11</v>
      </c>
      <c r="L177" s="16">
        <v>12</v>
      </c>
      <c r="M177" s="16">
        <v>13</v>
      </c>
      <c r="N177" s="16">
        <v>14</v>
      </c>
      <c r="O177" s="16">
        <v>15</v>
      </c>
      <c r="P177" s="18">
        <v>16</v>
      </c>
      <c r="Q177" s="16">
        <v>17</v>
      </c>
      <c r="R177" s="18">
        <v>18</v>
      </c>
      <c r="S177" s="16">
        <v>19</v>
      </c>
      <c r="T177" s="18">
        <v>20</v>
      </c>
      <c r="U177" s="16">
        <v>22</v>
      </c>
      <c r="V177" s="16">
        <v>23</v>
      </c>
      <c r="W177" s="18">
        <v>24</v>
      </c>
      <c r="X177" s="16">
        <v>25</v>
      </c>
      <c r="Y177" s="16">
        <v>26</v>
      </c>
      <c r="Z177" s="16">
        <v>27</v>
      </c>
      <c r="AA177" s="18">
        <v>28</v>
      </c>
      <c r="AB177" s="16">
        <v>29</v>
      </c>
      <c r="AC177" s="19">
        <v>30</v>
      </c>
      <c r="AD177" s="16">
        <v>31</v>
      </c>
    </row>
    <row r="178" spans="1:30" ht="57.75" thickBot="1">
      <c r="A178" s="171" t="s">
        <v>6</v>
      </c>
      <c r="B178" s="172"/>
      <c r="C178" s="172"/>
      <c r="D178" s="172"/>
      <c r="E178" s="172"/>
      <c r="F178" s="172"/>
      <c r="G178" s="172"/>
      <c r="H178" s="172"/>
      <c r="I178" s="172"/>
      <c r="J178" s="172"/>
      <c r="K178" s="172"/>
      <c r="L178" s="172"/>
      <c r="M178" s="172"/>
      <c r="N178" s="172"/>
      <c r="O178" s="172"/>
      <c r="P178" s="172"/>
      <c r="Q178" s="172"/>
      <c r="R178" s="172"/>
      <c r="S178" s="172"/>
      <c r="T178" s="172"/>
      <c r="U178" s="172"/>
      <c r="V178" s="172"/>
      <c r="W178" s="172"/>
      <c r="X178" s="172"/>
      <c r="Y178" s="172"/>
      <c r="Z178" s="172"/>
      <c r="AA178" s="172"/>
      <c r="AB178" s="172"/>
      <c r="AC178" s="172"/>
      <c r="AD178" s="173"/>
    </row>
    <row r="179" spans="1:30" ht="115.5" thickBot="1">
      <c r="A179" s="23">
        <v>50</v>
      </c>
      <c r="B179" s="29" t="s">
        <v>213</v>
      </c>
      <c r="C179" s="23"/>
      <c r="D179" s="24"/>
      <c r="E179" s="24"/>
      <c r="F179" s="24"/>
      <c r="G179" s="24">
        <v>23</v>
      </c>
      <c r="H179" s="25"/>
      <c r="I179" s="25"/>
      <c r="J179" s="25"/>
      <c r="K179" s="25"/>
      <c r="L179" s="25"/>
      <c r="M179" s="25"/>
      <c r="N179" s="26"/>
      <c r="O179" s="23">
        <v>4</v>
      </c>
      <c r="P179" s="26">
        <v>2</v>
      </c>
      <c r="Q179" s="23"/>
      <c r="R179" s="26"/>
      <c r="S179" s="23">
        <v>136</v>
      </c>
      <c r="T179" s="26"/>
      <c r="U179" s="23"/>
      <c r="V179" s="23"/>
      <c r="W179" s="26"/>
      <c r="X179" s="23"/>
      <c r="Y179" s="23"/>
      <c r="Z179" s="23"/>
      <c r="AA179" s="26"/>
      <c r="AB179" s="23"/>
      <c r="AC179" s="26"/>
      <c r="AD179" s="23"/>
    </row>
    <row r="180" spans="1:30" ht="115.5" thickBot="1">
      <c r="A180" s="21">
        <v>86</v>
      </c>
      <c r="B180" s="27" t="s">
        <v>145</v>
      </c>
      <c r="C180" s="23"/>
      <c r="D180" s="25"/>
      <c r="E180" s="25"/>
      <c r="F180" s="25"/>
      <c r="G180" s="25"/>
      <c r="H180" s="25"/>
      <c r="I180" s="25"/>
      <c r="J180" s="25"/>
      <c r="K180" s="25"/>
      <c r="L180" s="25"/>
      <c r="M180" s="25"/>
      <c r="N180" s="21"/>
      <c r="O180" s="23">
        <v>4</v>
      </c>
      <c r="P180" s="21"/>
      <c r="Q180" s="26"/>
      <c r="R180" s="21"/>
      <c r="S180" s="26">
        <v>30</v>
      </c>
      <c r="T180" s="21"/>
      <c r="U180" s="21"/>
      <c r="V180" s="26"/>
      <c r="W180" s="21"/>
      <c r="X180" s="26"/>
      <c r="Y180" s="21"/>
      <c r="Z180" s="26"/>
      <c r="AA180" s="21">
        <v>1.6</v>
      </c>
      <c r="AB180" s="21"/>
      <c r="AC180" s="30"/>
      <c r="AD180" s="23"/>
    </row>
    <row r="181" spans="1:30" ht="57.75" thickBot="1">
      <c r="A181" s="21">
        <v>16</v>
      </c>
      <c r="B181" s="27" t="s">
        <v>43</v>
      </c>
      <c r="C181" s="25">
        <v>20</v>
      </c>
      <c r="D181" s="24"/>
      <c r="E181" s="24"/>
      <c r="F181" s="24"/>
      <c r="G181" s="24"/>
      <c r="H181" s="25"/>
      <c r="I181" s="25"/>
      <c r="J181" s="25"/>
      <c r="K181" s="25"/>
      <c r="L181" s="25"/>
      <c r="M181" s="25"/>
      <c r="N181" s="26"/>
      <c r="O181" s="23"/>
      <c r="P181" s="26">
        <v>5</v>
      </c>
      <c r="Q181" s="23"/>
      <c r="R181" s="26"/>
      <c r="S181" s="23"/>
      <c r="T181" s="26"/>
      <c r="U181" s="23"/>
      <c r="V181" s="21"/>
      <c r="W181" s="26"/>
      <c r="X181" s="23"/>
      <c r="Y181" s="23"/>
      <c r="Z181" s="26"/>
      <c r="AA181" s="21"/>
      <c r="AB181" s="23"/>
      <c r="AC181" s="26"/>
      <c r="AD181" s="23"/>
    </row>
    <row r="182" spans="1:30" ht="57.75" thickBot="1">
      <c r="A182" s="21"/>
      <c r="B182" s="27" t="s">
        <v>7</v>
      </c>
      <c r="C182" s="23">
        <f>SUM(C179+C180+C181)</f>
        <v>20</v>
      </c>
      <c r="D182" s="23">
        <f aca="true" t="shared" si="30" ref="D182:AD182">SUM(D179+D180+D181)</f>
        <v>0</v>
      </c>
      <c r="E182" s="23">
        <f t="shared" si="30"/>
        <v>0</v>
      </c>
      <c r="F182" s="23">
        <f t="shared" si="30"/>
        <v>0</v>
      </c>
      <c r="G182" s="23">
        <f t="shared" si="30"/>
        <v>23</v>
      </c>
      <c r="H182" s="23">
        <f t="shared" si="30"/>
        <v>0</v>
      </c>
      <c r="I182" s="23">
        <f t="shared" si="30"/>
        <v>0</v>
      </c>
      <c r="J182" s="23">
        <f t="shared" si="30"/>
        <v>0</v>
      </c>
      <c r="K182" s="23">
        <f t="shared" si="30"/>
        <v>0</v>
      </c>
      <c r="L182" s="23">
        <f t="shared" si="30"/>
        <v>0</v>
      </c>
      <c r="M182" s="23">
        <f t="shared" si="30"/>
        <v>0</v>
      </c>
      <c r="N182" s="23">
        <f t="shared" si="30"/>
        <v>0</v>
      </c>
      <c r="O182" s="23">
        <f t="shared" si="30"/>
        <v>8</v>
      </c>
      <c r="P182" s="23">
        <f t="shared" si="30"/>
        <v>7</v>
      </c>
      <c r="Q182" s="23">
        <f t="shared" si="30"/>
        <v>0</v>
      </c>
      <c r="R182" s="23">
        <f t="shared" si="30"/>
        <v>0</v>
      </c>
      <c r="S182" s="23">
        <f t="shared" si="30"/>
        <v>166</v>
      </c>
      <c r="T182" s="23">
        <f t="shared" si="30"/>
        <v>0</v>
      </c>
      <c r="U182" s="23">
        <f t="shared" si="30"/>
        <v>0</v>
      </c>
      <c r="V182" s="23">
        <f t="shared" si="30"/>
        <v>0</v>
      </c>
      <c r="W182" s="23">
        <f t="shared" si="30"/>
        <v>0</v>
      </c>
      <c r="X182" s="23">
        <f t="shared" si="30"/>
        <v>0</v>
      </c>
      <c r="Y182" s="23">
        <f t="shared" si="30"/>
        <v>0</v>
      </c>
      <c r="Z182" s="23">
        <f t="shared" si="30"/>
        <v>0</v>
      </c>
      <c r="AA182" s="23">
        <f t="shared" si="30"/>
        <v>1.6</v>
      </c>
      <c r="AB182" s="23">
        <f t="shared" si="30"/>
        <v>0</v>
      </c>
      <c r="AC182" s="28">
        <f t="shared" si="30"/>
        <v>0</v>
      </c>
      <c r="AD182" s="23">
        <f t="shared" si="30"/>
        <v>0</v>
      </c>
    </row>
    <row r="183" spans="1:30" ht="57.75" thickBot="1">
      <c r="A183" s="178" t="s">
        <v>64</v>
      </c>
      <c r="B183" s="184"/>
      <c r="C183" s="184"/>
      <c r="D183" s="184"/>
      <c r="E183" s="184"/>
      <c r="F183" s="184"/>
      <c r="G183" s="184"/>
      <c r="H183" s="184"/>
      <c r="I183" s="184"/>
      <c r="J183" s="184"/>
      <c r="K183" s="184"/>
      <c r="L183" s="184"/>
      <c r="M183" s="184"/>
      <c r="N183" s="184"/>
      <c r="O183" s="184"/>
      <c r="P183" s="184"/>
      <c r="Q183" s="184"/>
      <c r="R183" s="184"/>
      <c r="S183" s="184"/>
      <c r="T183" s="184"/>
      <c r="U183" s="184"/>
      <c r="V183" s="184"/>
      <c r="W183" s="184"/>
      <c r="X183" s="184"/>
      <c r="Y183" s="184"/>
      <c r="Z183" s="184"/>
      <c r="AA183" s="184"/>
      <c r="AB183" s="184"/>
      <c r="AC183" s="184"/>
      <c r="AD183" s="179"/>
    </row>
    <row r="184" spans="1:30" ht="173.25" thickBot="1">
      <c r="A184" s="21">
        <v>76</v>
      </c>
      <c r="B184" s="27" t="s">
        <v>161</v>
      </c>
      <c r="C184" s="25"/>
      <c r="D184" s="25"/>
      <c r="E184" s="25"/>
      <c r="F184" s="25"/>
      <c r="G184" s="25"/>
      <c r="H184" s="25"/>
      <c r="I184" s="25"/>
      <c r="J184" s="25"/>
      <c r="K184" s="25"/>
      <c r="L184" s="25">
        <v>110</v>
      </c>
      <c r="M184" s="25"/>
      <c r="N184" s="26"/>
      <c r="O184" s="23"/>
      <c r="P184" s="26"/>
      <c r="Q184" s="23"/>
      <c r="R184" s="26"/>
      <c r="S184" s="23"/>
      <c r="T184" s="26"/>
      <c r="U184" s="23"/>
      <c r="V184" s="26"/>
      <c r="W184" s="23"/>
      <c r="X184" s="23"/>
      <c r="Y184" s="26"/>
      <c r="Z184" s="23"/>
      <c r="AA184" s="26"/>
      <c r="AB184" s="23"/>
      <c r="AC184" s="28"/>
      <c r="AD184" s="21"/>
    </row>
    <row r="185" spans="1:30" ht="57.75" thickBot="1">
      <c r="A185" s="21"/>
      <c r="B185" s="27" t="s">
        <v>31</v>
      </c>
      <c r="C185" s="25">
        <f aca="true" t="shared" si="31" ref="C185:AD185">SUM(C184:C184)</f>
        <v>0</v>
      </c>
      <c r="D185" s="25">
        <f t="shared" si="31"/>
        <v>0</v>
      </c>
      <c r="E185" s="25">
        <f t="shared" si="31"/>
        <v>0</v>
      </c>
      <c r="F185" s="25">
        <f t="shared" si="31"/>
        <v>0</v>
      </c>
      <c r="G185" s="25">
        <f t="shared" si="31"/>
        <v>0</v>
      </c>
      <c r="H185" s="25">
        <f t="shared" si="31"/>
        <v>0</v>
      </c>
      <c r="I185" s="25">
        <f t="shared" si="31"/>
        <v>0</v>
      </c>
      <c r="J185" s="25">
        <f t="shared" si="31"/>
        <v>0</v>
      </c>
      <c r="K185" s="25">
        <f t="shared" si="31"/>
        <v>0</v>
      </c>
      <c r="L185" s="25">
        <f t="shared" si="31"/>
        <v>110</v>
      </c>
      <c r="M185" s="25">
        <f t="shared" si="31"/>
        <v>0</v>
      </c>
      <c r="N185" s="25">
        <f t="shared" si="31"/>
        <v>0</v>
      </c>
      <c r="O185" s="25">
        <f t="shared" si="31"/>
        <v>0</v>
      </c>
      <c r="P185" s="25">
        <f t="shared" si="31"/>
        <v>0</v>
      </c>
      <c r="Q185" s="25">
        <f t="shared" si="31"/>
        <v>0</v>
      </c>
      <c r="R185" s="25">
        <f t="shared" si="31"/>
        <v>0</v>
      </c>
      <c r="S185" s="25">
        <f t="shared" si="31"/>
        <v>0</v>
      </c>
      <c r="T185" s="25">
        <f t="shared" si="31"/>
        <v>0</v>
      </c>
      <c r="U185" s="25">
        <f t="shared" si="31"/>
        <v>0</v>
      </c>
      <c r="V185" s="25">
        <f t="shared" si="31"/>
        <v>0</v>
      </c>
      <c r="W185" s="25">
        <f t="shared" si="31"/>
        <v>0</v>
      </c>
      <c r="X185" s="25">
        <f t="shared" si="31"/>
        <v>0</v>
      </c>
      <c r="Y185" s="25">
        <f t="shared" si="31"/>
        <v>0</v>
      </c>
      <c r="Z185" s="25">
        <f t="shared" si="31"/>
        <v>0</v>
      </c>
      <c r="AA185" s="25">
        <f t="shared" si="31"/>
        <v>0</v>
      </c>
      <c r="AB185" s="25">
        <f t="shared" si="31"/>
        <v>0</v>
      </c>
      <c r="AC185" s="26">
        <f t="shared" si="31"/>
        <v>0</v>
      </c>
      <c r="AD185" s="21">
        <f t="shared" si="31"/>
        <v>0</v>
      </c>
    </row>
    <row r="186" spans="1:30" ht="57.75" thickBot="1">
      <c r="A186" s="171" t="s">
        <v>9</v>
      </c>
      <c r="B186" s="172"/>
      <c r="C186" s="172"/>
      <c r="D186" s="172"/>
      <c r="E186" s="172"/>
      <c r="F186" s="172"/>
      <c r="G186" s="172"/>
      <c r="H186" s="172"/>
      <c r="I186" s="172"/>
      <c r="J186" s="172"/>
      <c r="K186" s="172"/>
      <c r="L186" s="172"/>
      <c r="M186" s="172"/>
      <c r="N186" s="172"/>
      <c r="O186" s="172"/>
      <c r="P186" s="172"/>
      <c r="Q186" s="172"/>
      <c r="R186" s="172"/>
      <c r="S186" s="172"/>
      <c r="T186" s="172"/>
      <c r="U186" s="172"/>
      <c r="V186" s="172"/>
      <c r="W186" s="172"/>
      <c r="X186" s="172"/>
      <c r="Y186" s="172"/>
      <c r="Z186" s="172"/>
      <c r="AA186" s="172"/>
      <c r="AB186" s="172"/>
      <c r="AC186" s="172"/>
      <c r="AD186" s="173"/>
    </row>
    <row r="187" spans="1:30" ht="115.5" thickBot="1">
      <c r="A187" s="21">
        <v>91</v>
      </c>
      <c r="B187" s="27" t="s">
        <v>163</v>
      </c>
      <c r="C187" s="23"/>
      <c r="D187" s="25"/>
      <c r="E187" s="25"/>
      <c r="F187" s="25"/>
      <c r="G187" s="25"/>
      <c r="H187" s="25"/>
      <c r="I187" s="25">
        <v>19</v>
      </c>
      <c r="J187" s="25">
        <v>22</v>
      </c>
      <c r="K187" s="25"/>
      <c r="L187" s="25"/>
      <c r="M187" s="25"/>
      <c r="N187" s="21"/>
      <c r="O187" s="26"/>
      <c r="P187" s="21"/>
      <c r="Q187" s="26">
        <v>5</v>
      </c>
      <c r="R187" s="21"/>
      <c r="S187" s="26"/>
      <c r="T187" s="21"/>
      <c r="U187" s="23"/>
      <c r="V187" s="26"/>
      <c r="W187" s="21"/>
      <c r="X187" s="26"/>
      <c r="Y187" s="21"/>
      <c r="Z187" s="23"/>
      <c r="AA187" s="26"/>
      <c r="AB187" s="21"/>
      <c r="AC187" s="30"/>
      <c r="AD187" s="21"/>
    </row>
    <row r="188" spans="1:30" ht="115.5" thickBot="1">
      <c r="A188" s="21">
        <v>67</v>
      </c>
      <c r="B188" s="27" t="s">
        <v>214</v>
      </c>
      <c r="C188" s="21"/>
      <c r="D188" s="25"/>
      <c r="E188" s="25"/>
      <c r="F188" s="25"/>
      <c r="G188" s="25">
        <v>3</v>
      </c>
      <c r="H188" s="25"/>
      <c r="I188" s="24">
        <v>36</v>
      </c>
      <c r="J188" s="24">
        <v>10</v>
      </c>
      <c r="K188" s="24"/>
      <c r="L188" s="24"/>
      <c r="M188" s="24"/>
      <c r="N188" s="24"/>
      <c r="O188" s="24"/>
      <c r="P188" s="24"/>
      <c r="Q188" s="24">
        <v>2</v>
      </c>
      <c r="R188" s="24"/>
      <c r="S188" s="24"/>
      <c r="T188" s="24"/>
      <c r="U188" s="24"/>
      <c r="V188" s="24"/>
      <c r="W188" s="24">
        <v>19</v>
      </c>
      <c r="X188" s="24"/>
      <c r="Y188" s="24"/>
      <c r="Z188" s="24"/>
      <c r="AA188" s="24"/>
      <c r="AB188" s="24"/>
      <c r="AC188" s="31"/>
      <c r="AD188" s="21"/>
    </row>
    <row r="189" spans="1:30" ht="57.75" thickBot="1">
      <c r="A189" s="21">
        <v>53</v>
      </c>
      <c r="B189" s="27" t="s">
        <v>82</v>
      </c>
      <c r="C189" s="23"/>
      <c r="D189" s="25"/>
      <c r="E189" s="25">
        <v>1.4</v>
      </c>
      <c r="F189" s="25"/>
      <c r="G189" s="25"/>
      <c r="H189" s="25"/>
      <c r="I189" s="25"/>
      <c r="J189" s="25">
        <v>129.3</v>
      </c>
      <c r="K189" s="25"/>
      <c r="L189" s="25"/>
      <c r="M189" s="25"/>
      <c r="N189" s="21"/>
      <c r="O189" s="26">
        <v>4</v>
      </c>
      <c r="P189" s="21"/>
      <c r="Q189" s="26">
        <v>4</v>
      </c>
      <c r="R189" s="21"/>
      <c r="S189" s="26"/>
      <c r="T189" s="30"/>
      <c r="U189" s="21">
        <v>40</v>
      </c>
      <c r="V189" s="26"/>
      <c r="W189" s="21"/>
      <c r="X189" s="26"/>
      <c r="Y189" s="21"/>
      <c r="Z189" s="21"/>
      <c r="AA189" s="26"/>
      <c r="AB189" s="21"/>
      <c r="AC189" s="30"/>
      <c r="AD189" s="21"/>
    </row>
    <row r="190" spans="1:30" ht="115.5" thickBot="1">
      <c r="A190" s="21">
        <v>54</v>
      </c>
      <c r="B190" s="27" t="s">
        <v>92</v>
      </c>
      <c r="C190" s="23"/>
      <c r="D190" s="25"/>
      <c r="E190" s="25"/>
      <c r="F190" s="25"/>
      <c r="G190" s="25"/>
      <c r="H190" s="25"/>
      <c r="I190" s="25"/>
      <c r="J190" s="25"/>
      <c r="K190" s="25"/>
      <c r="L190" s="25">
        <v>31</v>
      </c>
      <c r="M190" s="25"/>
      <c r="N190" s="26"/>
      <c r="O190" s="21">
        <v>9</v>
      </c>
      <c r="P190" s="26"/>
      <c r="Q190" s="21"/>
      <c r="R190" s="26"/>
      <c r="S190" s="21"/>
      <c r="T190" s="21"/>
      <c r="U190" s="21"/>
      <c r="V190" s="26"/>
      <c r="W190" s="21"/>
      <c r="X190" s="21"/>
      <c r="Y190" s="26"/>
      <c r="Z190" s="21"/>
      <c r="AA190" s="26"/>
      <c r="AB190" s="21"/>
      <c r="AC190" s="30"/>
      <c r="AD190" s="21"/>
    </row>
    <row r="191" spans="1:30" ht="115.5" thickBot="1">
      <c r="A191" s="21" t="s">
        <v>36</v>
      </c>
      <c r="B191" s="27" t="s">
        <v>69</v>
      </c>
      <c r="C191" s="25">
        <v>15</v>
      </c>
      <c r="D191" s="25"/>
      <c r="E191" s="25"/>
      <c r="F191" s="25"/>
      <c r="G191" s="25"/>
      <c r="H191" s="25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  <c r="AA191" s="24"/>
      <c r="AB191" s="24"/>
      <c r="AC191" s="31"/>
      <c r="AD191" s="23"/>
    </row>
    <row r="192" spans="1:30" ht="115.5" thickBot="1">
      <c r="A192" s="21" t="s">
        <v>36</v>
      </c>
      <c r="B192" s="27" t="s">
        <v>85</v>
      </c>
      <c r="C192" s="23"/>
      <c r="D192" s="25">
        <v>30</v>
      </c>
      <c r="E192" s="25"/>
      <c r="F192" s="25"/>
      <c r="G192" s="25"/>
      <c r="H192" s="25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  <c r="AA192" s="24"/>
      <c r="AB192" s="24"/>
      <c r="AC192" s="31"/>
      <c r="AD192" s="23"/>
    </row>
    <row r="193" spans="1:30" ht="57.75" thickBot="1">
      <c r="A193" s="23"/>
      <c r="B193" s="29" t="s">
        <v>31</v>
      </c>
      <c r="C193" s="23">
        <f aca="true" t="shared" si="32" ref="C193:AD193">SUM(C187+C188+C189+C190+C191+C192)</f>
        <v>15</v>
      </c>
      <c r="D193" s="23">
        <f t="shared" si="32"/>
        <v>30</v>
      </c>
      <c r="E193" s="23">
        <f t="shared" si="32"/>
        <v>1.4</v>
      </c>
      <c r="F193" s="23">
        <f t="shared" si="32"/>
        <v>0</v>
      </c>
      <c r="G193" s="23">
        <f t="shared" si="32"/>
        <v>3</v>
      </c>
      <c r="H193" s="23">
        <f t="shared" si="32"/>
        <v>0</v>
      </c>
      <c r="I193" s="23">
        <f t="shared" si="32"/>
        <v>55</v>
      </c>
      <c r="J193" s="23">
        <f t="shared" si="32"/>
        <v>161.3</v>
      </c>
      <c r="K193" s="23">
        <f t="shared" si="32"/>
        <v>0</v>
      </c>
      <c r="L193" s="23">
        <f t="shared" si="32"/>
        <v>31</v>
      </c>
      <c r="M193" s="23">
        <f t="shared" si="32"/>
        <v>0</v>
      </c>
      <c r="N193" s="23">
        <f t="shared" si="32"/>
        <v>0</v>
      </c>
      <c r="O193" s="23">
        <f t="shared" si="32"/>
        <v>13</v>
      </c>
      <c r="P193" s="23">
        <f t="shared" si="32"/>
        <v>0</v>
      </c>
      <c r="Q193" s="23">
        <f t="shared" si="32"/>
        <v>11</v>
      </c>
      <c r="R193" s="23">
        <f t="shared" si="32"/>
        <v>0</v>
      </c>
      <c r="S193" s="23">
        <f t="shared" si="32"/>
        <v>0</v>
      </c>
      <c r="T193" s="23">
        <f t="shared" si="32"/>
        <v>0</v>
      </c>
      <c r="U193" s="23">
        <f t="shared" si="32"/>
        <v>40</v>
      </c>
      <c r="V193" s="23">
        <f t="shared" si="32"/>
        <v>0</v>
      </c>
      <c r="W193" s="23">
        <f t="shared" si="32"/>
        <v>19</v>
      </c>
      <c r="X193" s="23">
        <f t="shared" si="32"/>
        <v>0</v>
      </c>
      <c r="Y193" s="23">
        <f t="shared" si="32"/>
        <v>0</v>
      </c>
      <c r="Z193" s="23">
        <f t="shared" si="32"/>
        <v>0</v>
      </c>
      <c r="AA193" s="23">
        <f t="shared" si="32"/>
        <v>0</v>
      </c>
      <c r="AB193" s="23">
        <f t="shared" si="32"/>
        <v>0</v>
      </c>
      <c r="AC193" s="28">
        <f t="shared" si="32"/>
        <v>0</v>
      </c>
      <c r="AD193" s="23">
        <f t="shared" si="32"/>
        <v>0</v>
      </c>
    </row>
    <row r="194" spans="1:30" ht="57.75" thickBot="1">
      <c r="A194" s="171" t="s">
        <v>30</v>
      </c>
      <c r="B194" s="172"/>
      <c r="C194" s="172"/>
      <c r="D194" s="172"/>
      <c r="E194" s="172"/>
      <c r="F194" s="172"/>
      <c r="G194" s="172"/>
      <c r="H194" s="172"/>
      <c r="I194" s="172"/>
      <c r="J194" s="172"/>
      <c r="K194" s="172"/>
      <c r="L194" s="172"/>
      <c r="M194" s="172"/>
      <c r="N194" s="172"/>
      <c r="O194" s="172"/>
      <c r="P194" s="172"/>
      <c r="Q194" s="172"/>
      <c r="R194" s="172"/>
      <c r="S194" s="172"/>
      <c r="T194" s="172"/>
      <c r="U194" s="172"/>
      <c r="V194" s="172"/>
      <c r="W194" s="172"/>
      <c r="X194" s="172"/>
      <c r="Y194" s="172"/>
      <c r="Z194" s="172"/>
      <c r="AA194" s="172"/>
      <c r="AB194" s="172"/>
      <c r="AC194" s="172"/>
      <c r="AD194" s="173"/>
    </row>
    <row r="195" spans="1:30" ht="57.75" thickBot="1">
      <c r="A195" s="23">
        <v>22</v>
      </c>
      <c r="B195" s="27" t="s">
        <v>132</v>
      </c>
      <c r="C195" s="23">
        <v>3</v>
      </c>
      <c r="D195" s="25"/>
      <c r="E195" s="25">
        <v>5</v>
      </c>
      <c r="F195" s="25"/>
      <c r="G195" s="25"/>
      <c r="H195" s="25"/>
      <c r="I195" s="24"/>
      <c r="J195" s="24"/>
      <c r="K195" s="24"/>
      <c r="L195" s="24"/>
      <c r="M195" s="24"/>
      <c r="N195" s="24"/>
      <c r="O195" s="24">
        <v>4</v>
      </c>
      <c r="P195" s="24">
        <v>3</v>
      </c>
      <c r="Q195" s="24"/>
      <c r="R195" s="24">
        <v>2</v>
      </c>
      <c r="S195" s="24"/>
      <c r="T195" s="24">
        <v>62</v>
      </c>
      <c r="U195" s="24"/>
      <c r="V195" s="24"/>
      <c r="W195" s="24"/>
      <c r="X195" s="24">
        <v>3</v>
      </c>
      <c r="Y195" s="24"/>
      <c r="Z195" s="24"/>
      <c r="AA195" s="24"/>
      <c r="AB195" s="24"/>
      <c r="AC195" s="31"/>
      <c r="AD195" s="23"/>
    </row>
    <row r="196" spans="1:30" ht="57.75" thickBot="1">
      <c r="A196" s="21">
        <v>77</v>
      </c>
      <c r="B196" s="27" t="s">
        <v>130</v>
      </c>
      <c r="C196" s="23"/>
      <c r="D196" s="25"/>
      <c r="E196" s="25">
        <v>4</v>
      </c>
      <c r="F196" s="25"/>
      <c r="G196" s="25"/>
      <c r="H196" s="25"/>
      <c r="I196" s="25"/>
      <c r="J196" s="25"/>
      <c r="K196" s="25"/>
      <c r="L196" s="25"/>
      <c r="M196" s="25"/>
      <c r="N196" s="25"/>
      <c r="O196" s="24">
        <v>4</v>
      </c>
      <c r="P196" s="25">
        <v>1.6</v>
      </c>
      <c r="Q196" s="26"/>
      <c r="R196" s="23"/>
      <c r="S196" s="26">
        <v>30</v>
      </c>
      <c r="T196" s="23"/>
      <c r="U196" s="25"/>
      <c r="V196" s="23"/>
      <c r="W196" s="25"/>
      <c r="X196" s="26"/>
      <c r="Y196" s="23"/>
      <c r="Z196" s="26"/>
      <c r="AA196" s="23"/>
      <c r="AB196" s="25"/>
      <c r="AC196" s="26"/>
      <c r="AD196" s="23"/>
    </row>
    <row r="197" spans="1:30" ht="57.75" thickBot="1">
      <c r="A197" s="23">
        <v>13</v>
      </c>
      <c r="B197" s="33" t="s">
        <v>8</v>
      </c>
      <c r="C197" s="23"/>
      <c r="D197" s="24"/>
      <c r="E197" s="24"/>
      <c r="F197" s="24"/>
      <c r="G197" s="24"/>
      <c r="H197" s="25"/>
      <c r="I197" s="25"/>
      <c r="J197" s="25"/>
      <c r="K197" s="25"/>
      <c r="L197" s="25"/>
      <c r="M197" s="25"/>
      <c r="N197" s="26"/>
      <c r="O197" s="23">
        <v>9</v>
      </c>
      <c r="P197" s="26"/>
      <c r="Q197" s="23"/>
      <c r="R197" s="26"/>
      <c r="S197" s="23"/>
      <c r="T197" s="23"/>
      <c r="U197" s="23"/>
      <c r="V197" s="26"/>
      <c r="W197" s="23"/>
      <c r="X197" s="23"/>
      <c r="Y197" s="26"/>
      <c r="Z197" s="23">
        <v>0.5</v>
      </c>
      <c r="AA197" s="23"/>
      <c r="AB197" s="26"/>
      <c r="AC197" s="28"/>
      <c r="AD197" s="21"/>
    </row>
    <row r="198" spans="1:30" ht="57.75" thickBot="1">
      <c r="A198" s="16"/>
      <c r="B198" s="27" t="s">
        <v>7</v>
      </c>
      <c r="C198" s="23">
        <f>C195+C196+C197</f>
        <v>3</v>
      </c>
      <c r="D198" s="23">
        <f aca="true" t="shared" si="33" ref="D198:AD198">D195+D196+D197</f>
        <v>0</v>
      </c>
      <c r="E198" s="23">
        <f t="shared" si="33"/>
        <v>9</v>
      </c>
      <c r="F198" s="23">
        <f t="shared" si="33"/>
        <v>0</v>
      </c>
      <c r="G198" s="23">
        <f t="shared" si="33"/>
        <v>0</v>
      </c>
      <c r="H198" s="23">
        <f t="shared" si="33"/>
        <v>0</v>
      </c>
      <c r="I198" s="23">
        <f t="shared" si="33"/>
        <v>0</v>
      </c>
      <c r="J198" s="23">
        <f t="shared" si="33"/>
        <v>0</v>
      </c>
      <c r="K198" s="23">
        <f t="shared" si="33"/>
        <v>0</v>
      </c>
      <c r="L198" s="23">
        <f t="shared" si="33"/>
        <v>0</v>
      </c>
      <c r="M198" s="23">
        <f t="shared" si="33"/>
        <v>0</v>
      </c>
      <c r="N198" s="23">
        <f t="shared" si="33"/>
        <v>0</v>
      </c>
      <c r="O198" s="23">
        <f t="shared" si="33"/>
        <v>17</v>
      </c>
      <c r="P198" s="23">
        <f t="shared" si="33"/>
        <v>4.6</v>
      </c>
      <c r="Q198" s="23">
        <f t="shared" si="33"/>
        <v>0</v>
      </c>
      <c r="R198" s="23">
        <f t="shared" si="33"/>
        <v>2</v>
      </c>
      <c r="S198" s="23">
        <f t="shared" si="33"/>
        <v>30</v>
      </c>
      <c r="T198" s="23">
        <f t="shared" si="33"/>
        <v>62</v>
      </c>
      <c r="U198" s="23">
        <f t="shared" si="33"/>
        <v>0</v>
      </c>
      <c r="V198" s="23">
        <f t="shared" si="33"/>
        <v>0</v>
      </c>
      <c r="W198" s="23">
        <f t="shared" si="33"/>
        <v>0</v>
      </c>
      <c r="X198" s="23">
        <f t="shared" si="33"/>
        <v>3</v>
      </c>
      <c r="Y198" s="23">
        <f t="shared" si="33"/>
        <v>0</v>
      </c>
      <c r="Z198" s="23">
        <f t="shared" si="33"/>
        <v>0.5</v>
      </c>
      <c r="AA198" s="23">
        <f t="shared" si="33"/>
        <v>0</v>
      </c>
      <c r="AB198" s="23">
        <f t="shared" si="33"/>
        <v>0</v>
      </c>
      <c r="AC198" s="28">
        <f t="shared" si="33"/>
        <v>0</v>
      </c>
      <c r="AD198" s="23">
        <f t="shared" si="33"/>
        <v>0</v>
      </c>
    </row>
    <row r="199" spans="1:30" ht="115.5" thickBot="1">
      <c r="A199" s="14"/>
      <c r="B199" s="27" t="s">
        <v>86</v>
      </c>
      <c r="C199" s="23"/>
      <c r="D199" s="23"/>
      <c r="E199" s="23"/>
      <c r="F199" s="23"/>
      <c r="G199" s="23"/>
      <c r="H199" s="23"/>
      <c r="I199" s="23"/>
      <c r="J199" s="23"/>
      <c r="K199" s="23"/>
      <c r="L199" s="23"/>
      <c r="M199" s="23"/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23"/>
      <c r="Y199" s="23"/>
      <c r="Z199" s="23"/>
      <c r="AA199" s="23"/>
      <c r="AB199" s="23"/>
      <c r="AC199" s="28">
        <v>3</v>
      </c>
      <c r="AD199" s="23"/>
    </row>
    <row r="200" spans="1:30" ht="57.75" thickBot="1">
      <c r="A200" s="21"/>
      <c r="B200" s="34" t="s">
        <v>11</v>
      </c>
      <c r="C200" s="23">
        <f aca="true" t="shared" si="34" ref="C200:AB200">C182+C185+C193+C198</f>
        <v>38</v>
      </c>
      <c r="D200" s="23">
        <f t="shared" si="34"/>
        <v>30</v>
      </c>
      <c r="E200" s="23">
        <f t="shared" si="34"/>
        <v>10.4</v>
      </c>
      <c r="F200" s="23">
        <f t="shared" si="34"/>
        <v>0</v>
      </c>
      <c r="G200" s="23">
        <f t="shared" si="34"/>
        <v>26</v>
      </c>
      <c r="H200" s="23">
        <f t="shared" si="34"/>
        <v>0</v>
      </c>
      <c r="I200" s="23">
        <f t="shared" si="34"/>
        <v>55</v>
      </c>
      <c r="J200" s="23">
        <f t="shared" si="34"/>
        <v>161.3</v>
      </c>
      <c r="K200" s="23">
        <f t="shared" si="34"/>
        <v>0</v>
      </c>
      <c r="L200" s="23">
        <f t="shared" si="34"/>
        <v>141</v>
      </c>
      <c r="M200" s="23">
        <f t="shared" si="34"/>
        <v>0</v>
      </c>
      <c r="N200" s="23">
        <f t="shared" si="34"/>
        <v>0</v>
      </c>
      <c r="O200" s="23">
        <f t="shared" si="34"/>
        <v>38</v>
      </c>
      <c r="P200" s="23">
        <f t="shared" si="34"/>
        <v>11.6</v>
      </c>
      <c r="Q200" s="23">
        <f t="shared" si="34"/>
        <v>11</v>
      </c>
      <c r="R200" s="23">
        <f t="shared" si="34"/>
        <v>2</v>
      </c>
      <c r="S200" s="23">
        <f t="shared" si="34"/>
        <v>196</v>
      </c>
      <c r="T200" s="23">
        <f t="shared" si="34"/>
        <v>62</v>
      </c>
      <c r="U200" s="23">
        <f t="shared" si="34"/>
        <v>40</v>
      </c>
      <c r="V200" s="23">
        <f t="shared" si="34"/>
        <v>0</v>
      </c>
      <c r="W200" s="23">
        <f t="shared" si="34"/>
        <v>19</v>
      </c>
      <c r="X200" s="23">
        <f t="shared" si="34"/>
        <v>3</v>
      </c>
      <c r="Y200" s="23">
        <f t="shared" si="34"/>
        <v>0</v>
      </c>
      <c r="Z200" s="23">
        <f t="shared" si="34"/>
        <v>0.5</v>
      </c>
      <c r="AA200" s="23">
        <f t="shared" si="34"/>
        <v>1.6</v>
      </c>
      <c r="AB200" s="23">
        <f t="shared" si="34"/>
        <v>0</v>
      </c>
      <c r="AC200" s="28">
        <v>3</v>
      </c>
      <c r="AD200" s="23">
        <f>AD182+AD185+AD193+AD198</f>
        <v>0</v>
      </c>
    </row>
    <row r="201" spans="1:30" ht="57">
      <c r="A201" s="169" t="s">
        <v>101</v>
      </c>
      <c r="B201" s="169"/>
      <c r="C201" s="169"/>
      <c r="D201" s="169"/>
      <c r="E201" s="169"/>
      <c r="F201" s="169"/>
      <c r="G201" s="169"/>
      <c r="H201" s="169"/>
      <c r="I201" s="169"/>
      <c r="J201" s="169"/>
      <c r="K201" s="169"/>
      <c r="L201" s="169"/>
      <c r="M201" s="169"/>
      <c r="N201" s="169"/>
      <c r="O201" s="169"/>
      <c r="P201" s="169"/>
      <c r="Q201" s="169"/>
      <c r="R201" s="169"/>
      <c r="S201" s="169"/>
      <c r="T201" s="169"/>
      <c r="U201" s="169"/>
      <c r="V201" s="169"/>
      <c r="W201" s="169"/>
      <c r="X201" s="169"/>
      <c r="Y201" s="169"/>
      <c r="Z201" s="169"/>
      <c r="AA201" s="169"/>
      <c r="AB201" s="169"/>
      <c r="AC201" s="169"/>
      <c r="AD201" s="169"/>
    </row>
    <row r="202" spans="1:30" ht="57.75" thickBot="1">
      <c r="A202" s="170"/>
      <c r="B202" s="170"/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70"/>
      <c r="U202" s="170"/>
      <c r="V202" s="170"/>
      <c r="W202" s="170"/>
      <c r="X202" s="170"/>
      <c r="Y202" s="170"/>
      <c r="Z202" s="170"/>
      <c r="AA202" s="170"/>
      <c r="AB202" s="170"/>
      <c r="AC202" s="170"/>
      <c r="AD202" s="170"/>
    </row>
    <row r="203" spans="1:30" ht="47.25" customHeight="1" thickBot="1">
      <c r="A203" s="171" t="s">
        <v>172</v>
      </c>
      <c r="B203" s="172"/>
      <c r="C203" s="172"/>
      <c r="D203" s="172"/>
      <c r="E203" s="172"/>
      <c r="F203" s="172"/>
      <c r="G203" s="172"/>
      <c r="H203" s="172"/>
      <c r="I203" s="172"/>
      <c r="J203" s="172"/>
      <c r="K203" s="172"/>
      <c r="L203" s="172"/>
      <c r="M203" s="172"/>
      <c r="N203" s="172"/>
      <c r="O203" s="172"/>
      <c r="P203" s="172"/>
      <c r="Q203" s="172"/>
      <c r="R203" s="172"/>
      <c r="S203" s="172"/>
      <c r="T203" s="172"/>
      <c r="U203" s="172"/>
      <c r="V203" s="172"/>
      <c r="W203" s="172"/>
      <c r="X203" s="172"/>
      <c r="Y203" s="172"/>
      <c r="Z203" s="172"/>
      <c r="AA203" s="172"/>
      <c r="AB203" s="172"/>
      <c r="AC203" s="172"/>
      <c r="AD203" s="173"/>
    </row>
    <row r="204" spans="1:30" ht="57.75" thickBot="1">
      <c r="A204" s="171" t="s">
        <v>0</v>
      </c>
      <c r="B204" s="172"/>
      <c r="C204" s="172"/>
      <c r="D204" s="172"/>
      <c r="E204" s="172"/>
      <c r="F204" s="172"/>
      <c r="G204" s="172"/>
      <c r="H204" s="172"/>
      <c r="I204" s="172"/>
      <c r="J204" s="172"/>
      <c r="K204" s="172"/>
      <c r="L204" s="172"/>
      <c r="M204" s="172"/>
      <c r="N204" s="172"/>
      <c r="O204" s="172"/>
      <c r="P204" s="172"/>
      <c r="Q204" s="172"/>
      <c r="R204" s="172"/>
      <c r="S204" s="172"/>
      <c r="T204" s="172"/>
      <c r="U204" s="172"/>
      <c r="V204" s="172"/>
      <c r="W204" s="172"/>
      <c r="X204" s="172"/>
      <c r="Y204" s="172"/>
      <c r="Z204" s="172"/>
      <c r="AA204" s="172"/>
      <c r="AB204" s="172"/>
      <c r="AC204" s="172"/>
      <c r="AD204" s="173"/>
    </row>
    <row r="205" spans="1:30" ht="57">
      <c r="A205" s="185" t="s">
        <v>158</v>
      </c>
      <c r="B205" s="187" t="s">
        <v>25</v>
      </c>
      <c r="C205" s="167" t="s">
        <v>69</v>
      </c>
      <c r="D205" s="167" t="s">
        <v>70</v>
      </c>
      <c r="E205" s="167" t="s">
        <v>71</v>
      </c>
      <c r="F205" s="167" t="s">
        <v>72</v>
      </c>
      <c r="G205" s="167" t="s">
        <v>65</v>
      </c>
      <c r="H205" s="167" t="s">
        <v>73</v>
      </c>
      <c r="I205" s="167" t="s">
        <v>133</v>
      </c>
      <c r="J205" s="167" t="s">
        <v>124</v>
      </c>
      <c r="K205" s="9"/>
      <c r="L205" s="167" t="s">
        <v>141</v>
      </c>
      <c r="M205" s="167" t="s">
        <v>75</v>
      </c>
      <c r="N205" s="167" t="s">
        <v>53</v>
      </c>
      <c r="O205" s="167" t="s">
        <v>54</v>
      </c>
      <c r="P205" s="167" t="s">
        <v>76</v>
      </c>
      <c r="Q205" s="167" t="s">
        <v>55</v>
      </c>
      <c r="R205" s="167" t="s">
        <v>77</v>
      </c>
      <c r="S205" s="167" t="s">
        <v>80</v>
      </c>
      <c r="T205" s="167" t="s">
        <v>84</v>
      </c>
      <c r="U205" s="167" t="s">
        <v>128</v>
      </c>
      <c r="V205" s="167" t="s">
        <v>134</v>
      </c>
      <c r="W205" s="167" t="s">
        <v>135</v>
      </c>
      <c r="X205" s="167" t="s">
        <v>56</v>
      </c>
      <c r="Y205" s="167" t="s">
        <v>57</v>
      </c>
      <c r="Z205" s="167" t="s">
        <v>59</v>
      </c>
      <c r="AA205" s="9"/>
      <c r="AB205" s="167" t="s">
        <v>78</v>
      </c>
      <c r="AC205" s="176" t="s">
        <v>58</v>
      </c>
      <c r="AD205" s="167" t="s">
        <v>79</v>
      </c>
    </row>
    <row r="206" spans="1:30" ht="409.5" customHeight="1" thickBot="1">
      <c r="A206" s="186"/>
      <c r="B206" s="188"/>
      <c r="C206" s="168"/>
      <c r="D206" s="168"/>
      <c r="E206" s="168"/>
      <c r="F206" s="168"/>
      <c r="G206" s="168"/>
      <c r="H206" s="168"/>
      <c r="I206" s="168"/>
      <c r="J206" s="168"/>
      <c r="K206" s="10" t="s">
        <v>74</v>
      </c>
      <c r="L206" s="168"/>
      <c r="M206" s="168"/>
      <c r="N206" s="168"/>
      <c r="O206" s="168"/>
      <c r="P206" s="168"/>
      <c r="Q206" s="168"/>
      <c r="R206" s="168"/>
      <c r="S206" s="168"/>
      <c r="T206" s="168"/>
      <c r="U206" s="168"/>
      <c r="V206" s="168"/>
      <c r="W206" s="168"/>
      <c r="X206" s="168"/>
      <c r="Y206" s="168"/>
      <c r="Z206" s="168"/>
      <c r="AA206" s="10" t="s">
        <v>66</v>
      </c>
      <c r="AB206" s="168"/>
      <c r="AC206" s="177"/>
      <c r="AD206" s="168"/>
    </row>
    <row r="207" spans="1:30" ht="57.75" thickBot="1">
      <c r="A207" s="14">
        <v>1</v>
      </c>
      <c r="B207" s="15">
        <v>2</v>
      </c>
      <c r="C207" s="16" t="s">
        <v>67</v>
      </c>
      <c r="D207" s="17">
        <v>4</v>
      </c>
      <c r="E207" s="16">
        <v>5</v>
      </c>
      <c r="F207" s="16">
        <v>6</v>
      </c>
      <c r="G207" s="16">
        <v>7</v>
      </c>
      <c r="H207" s="16">
        <v>8</v>
      </c>
      <c r="I207" s="16" t="s">
        <v>68</v>
      </c>
      <c r="J207" s="17">
        <v>10</v>
      </c>
      <c r="K207" s="16">
        <v>11</v>
      </c>
      <c r="L207" s="16">
        <v>12</v>
      </c>
      <c r="M207" s="16">
        <v>13</v>
      </c>
      <c r="N207" s="16">
        <v>14</v>
      </c>
      <c r="O207" s="16">
        <v>15</v>
      </c>
      <c r="P207" s="18">
        <v>16</v>
      </c>
      <c r="Q207" s="16">
        <v>17</v>
      </c>
      <c r="R207" s="18">
        <v>18</v>
      </c>
      <c r="S207" s="16">
        <v>19</v>
      </c>
      <c r="T207" s="18">
        <v>20</v>
      </c>
      <c r="U207" s="16">
        <v>22</v>
      </c>
      <c r="V207" s="16">
        <v>23</v>
      </c>
      <c r="W207" s="18">
        <v>24</v>
      </c>
      <c r="X207" s="16">
        <v>25</v>
      </c>
      <c r="Y207" s="16">
        <v>26</v>
      </c>
      <c r="Z207" s="16">
        <v>27</v>
      </c>
      <c r="AA207" s="18">
        <v>28</v>
      </c>
      <c r="AB207" s="16">
        <v>29</v>
      </c>
      <c r="AC207" s="19">
        <v>30</v>
      </c>
      <c r="AD207" s="16">
        <v>31</v>
      </c>
    </row>
    <row r="208" spans="1:30" ht="57.75" thickBot="1">
      <c r="A208" s="171" t="s">
        <v>6</v>
      </c>
      <c r="B208" s="172"/>
      <c r="C208" s="172"/>
      <c r="D208" s="172"/>
      <c r="E208" s="172"/>
      <c r="F208" s="172"/>
      <c r="G208" s="172"/>
      <c r="H208" s="172"/>
      <c r="I208" s="172"/>
      <c r="J208" s="172"/>
      <c r="K208" s="172"/>
      <c r="L208" s="172"/>
      <c r="M208" s="172"/>
      <c r="N208" s="172"/>
      <c r="O208" s="172"/>
      <c r="P208" s="172"/>
      <c r="Q208" s="172"/>
      <c r="R208" s="172"/>
      <c r="S208" s="172"/>
      <c r="T208" s="172"/>
      <c r="U208" s="172"/>
      <c r="V208" s="172"/>
      <c r="W208" s="172"/>
      <c r="X208" s="172"/>
      <c r="Y208" s="172"/>
      <c r="Z208" s="172"/>
      <c r="AA208" s="172"/>
      <c r="AB208" s="172"/>
      <c r="AC208" s="172"/>
      <c r="AD208" s="173"/>
    </row>
    <row r="209" spans="1:30" ht="115.5" thickBot="1">
      <c r="A209" s="23">
        <v>45</v>
      </c>
      <c r="B209" s="29" t="s">
        <v>212</v>
      </c>
      <c r="C209" s="23"/>
      <c r="D209" s="24"/>
      <c r="E209" s="24"/>
      <c r="F209" s="24"/>
      <c r="G209" s="24">
        <v>28</v>
      </c>
      <c r="H209" s="25"/>
      <c r="I209" s="25"/>
      <c r="J209" s="25"/>
      <c r="K209" s="25"/>
      <c r="L209" s="25"/>
      <c r="M209" s="25"/>
      <c r="N209" s="26"/>
      <c r="O209" s="23">
        <v>8</v>
      </c>
      <c r="P209" s="26">
        <v>2</v>
      </c>
      <c r="Q209" s="23"/>
      <c r="R209" s="26"/>
      <c r="S209" s="23">
        <v>136</v>
      </c>
      <c r="T209" s="26"/>
      <c r="U209" s="23"/>
      <c r="V209" s="23"/>
      <c r="W209" s="26"/>
      <c r="X209" s="23"/>
      <c r="Y209" s="23"/>
      <c r="Z209" s="23"/>
      <c r="AA209" s="26"/>
      <c r="AB209" s="23"/>
      <c r="AC209" s="26"/>
      <c r="AD209" s="23"/>
    </row>
    <row r="210" spans="1:30" ht="115.5" thickBot="1">
      <c r="A210" s="21">
        <v>2</v>
      </c>
      <c r="B210" s="27" t="s">
        <v>100</v>
      </c>
      <c r="C210" s="23"/>
      <c r="D210" s="25"/>
      <c r="E210" s="25"/>
      <c r="F210" s="25"/>
      <c r="G210" s="25"/>
      <c r="H210" s="25"/>
      <c r="I210" s="25"/>
      <c r="J210" s="25"/>
      <c r="K210" s="25"/>
      <c r="L210" s="25"/>
      <c r="M210" s="25"/>
      <c r="N210" s="21"/>
      <c r="O210" s="23">
        <v>9</v>
      </c>
      <c r="P210" s="21"/>
      <c r="Q210" s="26"/>
      <c r="R210" s="21"/>
      <c r="S210" s="26">
        <v>100</v>
      </c>
      <c r="T210" s="21"/>
      <c r="U210" s="21"/>
      <c r="V210" s="26"/>
      <c r="W210" s="21"/>
      <c r="X210" s="26"/>
      <c r="Y210" s="21"/>
      <c r="Z210" s="26"/>
      <c r="AA210" s="21">
        <v>1.6</v>
      </c>
      <c r="AB210" s="21"/>
      <c r="AC210" s="30"/>
      <c r="AD210" s="23"/>
    </row>
    <row r="211" spans="1:30" ht="115.5" thickBot="1">
      <c r="A211" s="21">
        <v>3</v>
      </c>
      <c r="B211" s="27" t="s">
        <v>44</v>
      </c>
      <c r="C211" s="25">
        <v>20</v>
      </c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21"/>
      <c r="O211" s="26"/>
      <c r="P211" s="23">
        <v>5</v>
      </c>
      <c r="Q211" s="26"/>
      <c r="R211" s="21"/>
      <c r="S211" s="26"/>
      <c r="T211" s="30"/>
      <c r="U211" s="23"/>
      <c r="V211" s="26"/>
      <c r="W211" s="21"/>
      <c r="X211" s="26"/>
      <c r="Y211" s="23">
        <v>4.3</v>
      </c>
      <c r="Z211" s="26"/>
      <c r="AA211" s="21"/>
      <c r="AB211" s="25"/>
      <c r="AC211" s="30"/>
      <c r="AD211" s="21"/>
    </row>
    <row r="212" spans="1:30" ht="57.75" thickBot="1">
      <c r="A212" s="21"/>
      <c r="B212" s="27" t="s">
        <v>7</v>
      </c>
      <c r="C212" s="23">
        <f aca="true" t="shared" si="35" ref="C212:AD212">SUM(C209:C211)</f>
        <v>20</v>
      </c>
      <c r="D212" s="23">
        <f t="shared" si="35"/>
        <v>0</v>
      </c>
      <c r="E212" s="23">
        <f t="shared" si="35"/>
        <v>0</v>
      </c>
      <c r="F212" s="23">
        <f t="shared" si="35"/>
        <v>0</v>
      </c>
      <c r="G212" s="23">
        <f t="shared" si="35"/>
        <v>28</v>
      </c>
      <c r="H212" s="23">
        <f t="shared" si="35"/>
        <v>0</v>
      </c>
      <c r="I212" s="23">
        <f t="shared" si="35"/>
        <v>0</v>
      </c>
      <c r="J212" s="23">
        <f t="shared" si="35"/>
        <v>0</v>
      </c>
      <c r="K212" s="23">
        <f t="shared" si="35"/>
        <v>0</v>
      </c>
      <c r="L212" s="23">
        <f t="shared" si="35"/>
        <v>0</v>
      </c>
      <c r="M212" s="23">
        <f t="shared" si="35"/>
        <v>0</v>
      </c>
      <c r="N212" s="23">
        <f t="shared" si="35"/>
        <v>0</v>
      </c>
      <c r="O212" s="23">
        <f t="shared" si="35"/>
        <v>17</v>
      </c>
      <c r="P212" s="23">
        <f t="shared" si="35"/>
        <v>7</v>
      </c>
      <c r="Q212" s="23">
        <f t="shared" si="35"/>
        <v>0</v>
      </c>
      <c r="R212" s="23">
        <f t="shared" si="35"/>
        <v>0</v>
      </c>
      <c r="S212" s="23">
        <f t="shared" si="35"/>
        <v>236</v>
      </c>
      <c r="T212" s="23">
        <f t="shared" si="35"/>
        <v>0</v>
      </c>
      <c r="U212" s="23">
        <f t="shared" si="35"/>
        <v>0</v>
      </c>
      <c r="V212" s="23">
        <f t="shared" si="35"/>
        <v>0</v>
      </c>
      <c r="W212" s="23">
        <f t="shared" si="35"/>
        <v>0</v>
      </c>
      <c r="X212" s="23">
        <f t="shared" si="35"/>
        <v>0</v>
      </c>
      <c r="Y212" s="23">
        <f t="shared" si="35"/>
        <v>4.3</v>
      </c>
      <c r="Z212" s="23">
        <f t="shared" si="35"/>
        <v>0</v>
      </c>
      <c r="AA212" s="23">
        <f t="shared" si="35"/>
        <v>1.6</v>
      </c>
      <c r="AB212" s="23">
        <f t="shared" si="35"/>
        <v>0</v>
      </c>
      <c r="AC212" s="28">
        <f t="shared" si="35"/>
        <v>0</v>
      </c>
      <c r="AD212" s="23">
        <f t="shared" si="35"/>
        <v>0</v>
      </c>
    </row>
    <row r="213" spans="1:30" ht="57.75" thickBot="1">
      <c r="A213" s="178" t="s">
        <v>64</v>
      </c>
      <c r="B213" s="184"/>
      <c r="C213" s="184"/>
      <c r="D213" s="184"/>
      <c r="E213" s="184"/>
      <c r="F213" s="184"/>
      <c r="G213" s="184"/>
      <c r="H213" s="184"/>
      <c r="I213" s="184"/>
      <c r="J213" s="184"/>
      <c r="K213" s="184"/>
      <c r="L213" s="184"/>
      <c r="M213" s="184"/>
      <c r="N213" s="184"/>
      <c r="O213" s="184"/>
      <c r="P213" s="184"/>
      <c r="Q213" s="184"/>
      <c r="R213" s="184"/>
      <c r="S213" s="184"/>
      <c r="T213" s="184"/>
      <c r="U213" s="184"/>
      <c r="V213" s="184"/>
      <c r="W213" s="184"/>
      <c r="X213" s="184"/>
      <c r="Y213" s="184"/>
      <c r="Z213" s="184"/>
      <c r="AA213" s="184"/>
      <c r="AB213" s="184"/>
      <c r="AC213" s="184"/>
      <c r="AD213" s="179"/>
    </row>
    <row r="214" spans="1:30" ht="57.75" thickBot="1">
      <c r="A214" s="21" t="s">
        <v>36</v>
      </c>
      <c r="B214" s="29" t="s">
        <v>156</v>
      </c>
      <c r="C214" s="23"/>
      <c r="D214" s="25"/>
      <c r="E214" s="25"/>
      <c r="F214" s="25"/>
      <c r="G214" s="25"/>
      <c r="H214" s="25"/>
      <c r="I214" s="25"/>
      <c r="J214" s="25"/>
      <c r="K214" s="25">
        <v>150</v>
      </c>
      <c r="L214" s="25"/>
      <c r="M214" s="25"/>
      <c r="N214" s="26"/>
      <c r="O214" s="23"/>
      <c r="P214" s="26"/>
      <c r="Q214" s="23"/>
      <c r="R214" s="26"/>
      <c r="S214" s="23"/>
      <c r="T214" s="26"/>
      <c r="U214" s="23"/>
      <c r="V214" s="26"/>
      <c r="W214" s="23"/>
      <c r="X214" s="23"/>
      <c r="Y214" s="26"/>
      <c r="Z214" s="23"/>
      <c r="AA214" s="26"/>
      <c r="AB214" s="23"/>
      <c r="AC214" s="28"/>
      <c r="AD214" s="21"/>
    </row>
    <row r="215" spans="1:30" ht="57.75" thickBot="1">
      <c r="A215" s="21"/>
      <c r="B215" s="27" t="s">
        <v>31</v>
      </c>
      <c r="C215" s="25">
        <f aca="true" t="shared" si="36" ref="C215:AD215">SUM(C214:C214)</f>
        <v>0</v>
      </c>
      <c r="D215" s="25">
        <f t="shared" si="36"/>
        <v>0</v>
      </c>
      <c r="E215" s="25">
        <f t="shared" si="36"/>
        <v>0</v>
      </c>
      <c r="F215" s="25">
        <f t="shared" si="36"/>
        <v>0</v>
      </c>
      <c r="G215" s="25">
        <f t="shared" si="36"/>
        <v>0</v>
      </c>
      <c r="H215" s="25">
        <f t="shared" si="36"/>
        <v>0</v>
      </c>
      <c r="I215" s="25">
        <f t="shared" si="36"/>
        <v>0</v>
      </c>
      <c r="J215" s="25">
        <f t="shared" si="36"/>
        <v>0</v>
      </c>
      <c r="K215" s="25">
        <f t="shared" si="36"/>
        <v>150</v>
      </c>
      <c r="L215" s="25">
        <f t="shared" si="36"/>
        <v>0</v>
      </c>
      <c r="M215" s="25">
        <f t="shared" si="36"/>
        <v>0</v>
      </c>
      <c r="N215" s="25">
        <f t="shared" si="36"/>
        <v>0</v>
      </c>
      <c r="O215" s="25">
        <f t="shared" si="36"/>
        <v>0</v>
      </c>
      <c r="P215" s="25">
        <f t="shared" si="36"/>
        <v>0</v>
      </c>
      <c r="Q215" s="25">
        <f t="shared" si="36"/>
        <v>0</v>
      </c>
      <c r="R215" s="25">
        <f t="shared" si="36"/>
        <v>0</v>
      </c>
      <c r="S215" s="25">
        <f t="shared" si="36"/>
        <v>0</v>
      </c>
      <c r="T215" s="25">
        <f t="shared" si="36"/>
        <v>0</v>
      </c>
      <c r="U215" s="25">
        <f t="shared" si="36"/>
        <v>0</v>
      </c>
      <c r="V215" s="25">
        <f t="shared" si="36"/>
        <v>0</v>
      </c>
      <c r="W215" s="25">
        <f t="shared" si="36"/>
        <v>0</v>
      </c>
      <c r="X215" s="25">
        <f t="shared" si="36"/>
        <v>0</v>
      </c>
      <c r="Y215" s="25">
        <f t="shared" si="36"/>
        <v>0</v>
      </c>
      <c r="Z215" s="25">
        <f t="shared" si="36"/>
        <v>0</v>
      </c>
      <c r="AA215" s="25">
        <f t="shared" si="36"/>
        <v>0</v>
      </c>
      <c r="AB215" s="25">
        <f t="shared" si="36"/>
        <v>0</v>
      </c>
      <c r="AC215" s="26">
        <f t="shared" si="36"/>
        <v>0</v>
      </c>
      <c r="AD215" s="21">
        <f t="shared" si="36"/>
        <v>0</v>
      </c>
    </row>
    <row r="216" spans="1:30" ht="57.75" thickBot="1">
      <c r="A216" s="171" t="s">
        <v>9</v>
      </c>
      <c r="B216" s="172"/>
      <c r="C216" s="172"/>
      <c r="D216" s="172"/>
      <c r="E216" s="172"/>
      <c r="F216" s="172"/>
      <c r="G216" s="172"/>
      <c r="H216" s="172"/>
      <c r="I216" s="172"/>
      <c r="J216" s="172"/>
      <c r="K216" s="172"/>
      <c r="L216" s="172"/>
      <c r="M216" s="172"/>
      <c r="N216" s="172"/>
      <c r="O216" s="172"/>
      <c r="P216" s="172"/>
      <c r="Q216" s="172"/>
      <c r="R216" s="172"/>
      <c r="S216" s="172"/>
      <c r="T216" s="172"/>
      <c r="U216" s="172"/>
      <c r="V216" s="172"/>
      <c r="W216" s="172"/>
      <c r="X216" s="172"/>
      <c r="Y216" s="172"/>
      <c r="Z216" s="172"/>
      <c r="AA216" s="172"/>
      <c r="AB216" s="172"/>
      <c r="AC216" s="172"/>
      <c r="AD216" s="173"/>
    </row>
    <row r="217" spans="1:30" ht="115.5" thickBot="1">
      <c r="A217" s="23">
        <v>89</v>
      </c>
      <c r="B217" s="36" t="s">
        <v>146</v>
      </c>
      <c r="C217" s="23"/>
      <c r="D217" s="25"/>
      <c r="E217" s="25"/>
      <c r="F217" s="25"/>
      <c r="G217" s="25"/>
      <c r="H217" s="25"/>
      <c r="I217" s="25"/>
      <c r="J217" s="25">
        <v>45</v>
      </c>
      <c r="K217" s="25"/>
      <c r="L217" s="25"/>
      <c r="M217" s="25"/>
      <c r="N217" s="26"/>
      <c r="O217" s="21"/>
      <c r="P217" s="26"/>
      <c r="Q217" s="21"/>
      <c r="R217" s="26"/>
      <c r="S217" s="21"/>
      <c r="T217" s="26"/>
      <c r="U217" s="21"/>
      <c r="V217" s="26"/>
      <c r="W217" s="23"/>
      <c r="X217" s="21"/>
      <c r="Y217" s="26"/>
      <c r="Z217" s="21"/>
      <c r="AA217" s="23"/>
      <c r="AB217" s="26"/>
      <c r="AC217" s="30"/>
      <c r="AD217" s="16"/>
    </row>
    <row r="218" spans="1:30" ht="214.5" customHeight="1" thickBot="1">
      <c r="A218" s="21">
        <v>57.46</v>
      </c>
      <c r="B218" s="27" t="s">
        <v>149</v>
      </c>
      <c r="C218" s="21"/>
      <c r="D218" s="25"/>
      <c r="E218" s="25">
        <v>7</v>
      </c>
      <c r="F218" s="25"/>
      <c r="G218" s="25"/>
      <c r="H218" s="25"/>
      <c r="I218" s="25">
        <v>21</v>
      </c>
      <c r="J218" s="25">
        <v>11.4</v>
      </c>
      <c r="K218" s="25"/>
      <c r="L218" s="25"/>
      <c r="M218" s="25"/>
      <c r="N218" s="25"/>
      <c r="O218" s="25"/>
      <c r="P218" s="25">
        <v>1.6</v>
      </c>
      <c r="Q218" s="25"/>
      <c r="R218" s="25">
        <v>1</v>
      </c>
      <c r="S218" s="25">
        <v>7</v>
      </c>
      <c r="T218" s="25"/>
      <c r="U218" s="25"/>
      <c r="V218" s="25">
        <v>16</v>
      </c>
      <c r="W218" s="25"/>
      <c r="X218" s="25"/>
      <c r="Y218" s="25"/>
      <c r="Z218" s="25"/>
      <c r="AA218" s="25"/>
      <c r="AB218" s="25"/>
      <c r="AC218" s="26"/>
      <c r="AD218" s="21"/>
    </row>
    <row r="219" spans="1:30" ht="278.25" customHeight="1" thickBot="1">
      <c r="A219" s="21">
        <v>64.6</v>
      </c>
      <c r="B219" s="27" t="s">
        <v>151</v>
      </c>
      <c r="C219" s="23"/>
      <c r="D219" s="25"/>
      <c r="E219" s="25">
        <v>8</v>
      </c>
      <c r="F219" s="25"/>
      <c r="G219" s="25">
        <v>4</v>
      </c>
      <c r="H219" s="25"/>
      <c r="I219" s="25"/>
      <c r="J219" s="25">
        <v>13</v>
      </c>
      <c r="K219" s="25"/>
      <c r="L219" s="25"/>
      <c r="M219" s="25"/>
      <c r="N219" s="26"/>
      <c r="O219" s="21"/>
      <c r="P219" s="26"/>
      <c r="Q219" s="21">
        <v>4</v>
      </c>
      <c r="R219" s="26">
        <v>2</v>
      </c>
      <c r="S219" s="21"/>
      <c r="T219" s="26"/>
      <c r="U219" s="21">
        <v>32</v>
      </c>
      <c r="V219" s="26"/>
      <c r="W219" s="21"/>
      <c r="X219" s="21"/>
      <c r="Y219" s="26"/>
      <c r="Z219" s="21"/>
      <c r="AA219" s="21"/>
      <c r="AB219" s="26"/>
      <c r="AC219" s="30"/>
      <c r="AD219" s="16"/>
    </row>
    <row r="220" spans="1:30" ht="57.75" thickBot="1">
      <c r="A220" s="21">
        <v>63</v>
      </c>
      <c r="B220" s="27" t="s">
        <v>105</v>
      </c>
      <c r="C220" s="23"/>
      <c r="D220" s="25"/>
      <c r="E220" s="25">
        <v>0.7</v>
      </c>
      <c r="F220" s="25"/>
      <c r="G220" s="25"/>
      <c r="H220" s="25"/>
      <c r="I220" s="25"/>
      <c r="J220" s="25"/>
      <c r="K220" s="25"/>
      <c r="L220" s="25"/>
      <c r="M220" s="25"/>
      <c r="N220" s="26"/>
      <c r="O220" s="21"/>
      <c r="P220" s="26">
        <v>0.7</v>
      </c>
      <c r="Q220" s="21"/>
      <c r="R220" s="26"/>
      <c r="S220" s="21"/>
      <c r="T220" s="21"/>
      <c r="U220" s="21"/>
      <c r="V220" s="26"/>
      <c r="W220" s="21"/>
      <c r="X220" s="21">
        <v>6</v>
      </c>
      <c r="Y220" s="26"/>
      <c r="Z220" s="21"/>
      <c r="AA220" s="26"/>
      <c r="AB220" s="21"/>
      <c r="AC220" s="30"/>
      <c r="AD220" s="21"/>
    </row>
    <row r="221" spans="1:30" ht="57.75" thickBot="1">
      <c r="A221" s="21">
        <v>65</v>
      </c>
      <c r="B221" s="27" t="s">
        <v>176</v>
      </c>
      <c r="C221" s="23"/>
      <c r="D221" s="25"/>
      <c r="E221" s="25"/>
      <c r="F221" s="25"/>
      <c r="G221" s="25">
        <v>25</v>
      </c>
      <c r="H221" s="25"/>
      <c r="I221" s="25"/>
      <c r="J221" s="25"/>
      <c r="K221" s="25"/>
      <c r="L221" s="25"/>
      <c r="M221" s="25"/>
      <c r="N221" s="25"/>
      <c r="O221" s="25"/>
      <c r="P221" s="25">
        <v>3</v>
      </c>
      <c r="Q221" s="25"/>
      <c r="R221" s="25"/>
      <c r="S221" s="25"/>
      <c r="T221" s="25"/>
      <c r="U221" s="25"/>
      <c r="V221" s="25"/>
      <c r="W221" s="25"/>
      <c r="X221" s="25"/>
      <c r="Y221" s="25"/>
      <c r="Z221" s="25"/>
      <c r="AA221" s="25"/>
      <c r="AB221" s="25"/>
      <c r="AC221" s="26"/>
      <c r="AD221" s="21"/>
    </row>
    <row r="222" spans="1:30" ht="173.25" thickBot="1">
      <c r="A222" s="21">
        <v>36</v>
      </c>
      <c r="B222" s="27" t="s">
        <v>186</v>
      </c>
      <c r="C222" s="23"/>
      <c r="D222" s="25"/>
      <c r="E222" s="25"/>
      <c r="F222" s="25"/>
      <c r="G222" s="25"/>
      <c r="H222" s="25"/>
      <c r="I222" s="25"/>
      <c r="J222" s="25"/>
      <c r="K222" s="25"/>
      <c r="L222" s="25"/>
      <c r="M222" s="25">
        <v>20</v>
      </c>
      <c r="N222" s="26"/>
      <c r="O222" s="21">
        <v>9</v>
      </c>
      <c r="P222" s="26"/>
      <c r="Q222" s="21"/>
      <c r="R222" s="26"/>
      <c r="S222" s="21"/>
      <c r="T222" s="21"/>
      <c r="U222" s="21"/>
      <c r="V222" s="26"/>
      <c r="W222" s="21"/>
      <c r="X222" s="21"/>
      <c r="Y222" s="26"/>
      <c r="Z222" s="21"/>
      <c r="AA222" s="26"/>
      <c r="AB222" s="21"/>
      <c r="AC222" s="30"/>
      <c r="AD222" s="21"/>
    </row>
    <row r="223" spans="1:30" ht="108" customHeight="1" thickBot="1">
      <c r="A223" s="21" t="s">
        <v>36</v>
      </c>
      <c r="B223" s="27" t="s">
        <v>69</v>
      </c>
      <c r="C223" s="25">
        <v>15</v>
      </c>
      <c r="D223" s="25"/>
      <c r="E223" s="25"/>
      <c r="F223" s="25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24"/>
      <c r="W223" s="24"/>
      <c r="X223" s="24"/>
      <c r="Y223" s="24"/>
      <c r="Z223" s="24"/>
      <c r="AA223" s="24"/>
      <c r="AB223" s="24"/>
      <c r="AC223" s="31"/>
      <c r="AD223" s="21"/>
    </row>
    <row r="224" spans="1:30" ht="115.5" thickBot="1">
      <c r="A224" s="21" t="s">
        <v>36</v>
      </c>
      <c r="B224" s="27" t="s">
        <v>85</v>
      </c>
      <c r="C224" s="23"/>
      <c r="D224" s="25">
        <v>30</v>
      </c>
      <c r="E224" s="25"/>
      <c r="F224" s="25"/>
      <c r="G224" s="25"/>
      <c r="H224" s="25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4"/>
      <c r="V224" s="24"/>
      <c r="W224" s="24"/>
      <c r="X224" s="24"/>
      <c r="Y224" s="24"/>
      <c r="Z224" s="24"/>
      <c r="AA224" s="24"/>
      <c r="AB224" s="24"/>
      <c r="AC224" s="31"/>
      <c r="AD224" s="23"/>
    </row>
    <row r="225" spans="1:30" ht="57.75" thickBot="1">
      <c r="A225" s="23"/>
      <c r="B225" s="29" t="s">
        <v>31</v>
      </c>
      <c r="C225" s="23">
        <f aca="true" t="shared" si="37" ref="C225:AD225">SUM(C217:C224)</f>
        <v>15</v>
      </c>
      <c r="D225" s="23">
        <f t="shared" si="37"/>
        <v>30</v>
      </c>
      <c r="E225" s="23">
        <f t="shared" si="37"/>
        <v>15.7</v>
      </c>
      <c r="F225" s="23">
        <f t="shared" si="37"/>
        <v>0</v>
      </c>
      <c r="G225" s="23">
        <f t="shared" si="37"/>
        <v>29</v>
      </c>
      <c r="H225" s="23">
        <f t="shared" si="37"/>
        <v>0</v>
      </c>
      <c r="I225" s="23">
        <f t="shared" si="37"/>
        <v>21</v>
      </c>
      <c r="J225" s="23">
        <f t="shared" si="37"/>
        <v>69.4</v>
      </c>
      <c r="K225" s="23">
        <f t="shared" si="37"/>
        <v>0</v>
      </c>
      <c r="L225" s="23">
        <f t="shared" si="37"/>
        <v>0</v>
      </c>
      <c r="M225" s="23">
        <f t="shared" si="37"/>
        <v>20</v>
      </c>
      <c r="N225" s="23">
        <f t="shared" si="37"/>
        <v>0</v>
      </c>
      <c r="O225" s="23">
        <f t="shared" si="37"/>
        <v>9</v>
      </c>
      <c r="P225" s="23">
        <f t="shared" si="37"/>
        <v>5.3</v>
      </c>
      <c r="Q225" s="23">
        <f t="shared" si="37"/>
        <v>4</v>
      </c>
      <c r="R225" s="23">
        <f t="shared" si="37"/>
        <v>3</v>
      </c>
      <c r="S225" s="23">
        <f t="shared" si="37"/>
        <v>7</v>
      </c>
      <c r="T225" s="23">
        <f t="shared" si="37"/>
        <v>0</v>
      </c>
      <c r="U225" s="23">
        <f t="shared" si="37"/>
        <v>32</v>
      </c>
      <c r="V225" s="23">
        <f t="shared" si="37"/>
        <v>16</v>
      </c>
      <c r="W225" s="23">
        <f t="shared" si="37"/>
        <v>0</v>
      </c>
      <c r="X225" s="23">
        <f t="shared" si="37"/>
        <v>6</v>
      </c>
      <c r="Y225" s="23">
        <f t="shared" si="37"/>
        <v>0</v>
      </c>
      <c r="Z225" s="23">
        <f t="shared" si="37"/>
        <v>0</v>
      </c>
      <c r="AA225" s="23">
        <f t="shared" si="37"/>
        <v>0</v>
      </c>
      <c r="AB225" s="23">
        <f t="shared" si="37"/>
        <v>0</v>
      </c>
      <c r="AC225" s="28">
        <f t="shared" si="37"/>
        <v>0</v>
      </c>
      <c r="AD225" s="23">
        <f t="shared" si="37"/>
        <v>0</v>
      </c>
    </row>
    <row r="226" spans="1:30" ht="57.75" thickBot="1">
      <c r="A226" s="171" t="s">
        <v>30</v>
      </c>
      <c r="B226" s="172"/>
      <c r="C226" s="172"/>
      <c r="D226" s="172"/>
      <c r="E226" s="172"/>
      <c r="F226" s="172"/>
      <c r="G226" s="172"/>
      <c r="H226" s="172"/>
      <c r="I226" s="172"/>
      <c r="J226" s="172"/>
      <c r="K226" s="172"/>
      <c r="L226" s="172"/>
      <c r="M226" s="172"/>
      <c r="N226" s="172"/>
      <c r="O226" s="172"/>
      <c r="P226" s="172"/>
      <c r="Q226" s="172"/>
      <c r="R226" s="172"/>
      <c r="S226" s="172"/>
      <c r="T226" s="172"/>
      <c r="U226" s="172"/>
      <c r="V226" s="172"/>
      <c r="W226" s="172"/>
      <c r="X226" s="172"/>
      <c r="Y226" s="172"/>
      <c r="Z226" s="172"/>
      <c r="AA226" s="172"/>
      <c r="AB226" s="172"/>
      <c r="AC226" s="172"/>
      <c r="AD226" s="173"/>
    </row>
    <row r="227" spans="1:30" ht="115.5" thickBot="1">
      <c r="A227" s="21">
        <v>21.74</v>
      </c>
      <c r="B227" s="32" t="s">
        <v>129</v>
      </c>
      <c r="C227" s="21"/>
      <c r="D227" s="25"/>
      <c r="E227" s="21"/>
      <c r="F227" s="21"/>
      <c r="G227" s="21"/>
      <c r="H227" s="25"/>
      <c r="I227" s="25"/>
      <c r="J227" s="25"/>
      <c r="K227" s="25"/>
      <c r="L227" s="25"/>
      <c r="M227" s="25"/>
      <c r="N227" s="26"/>
      <c r="O227" s="23"/>
      <c r="P227" s="26"/>
      <c r="Q227" s="23"/>
      <c r="R227" s="26"/>
      <c r="S227" s="23">
        <v>154</v>
      </c>
      <c r="T227" s="26"/>
      <c r="U227" s="23"/>
      <c r="V227" s="26"/>
      <c r="W227" s="23"/>
      <c r="X227" s="23"/>
      <c r="Y227" s="26"/>
      <c r="Z227" s="23"/>
      <c r="AA227" s="23"/>
      <c r="AB227" s="26"/>
      <c r="AC227" s="28"/>
      <c r="AD227" s="21"/>
    </row>
    <row r="228" spans="1:30" ht="173.25" thickBot="1">
      <c r="A228" s="21">
        <v>11</v>
      </c>
      <c r="B228" s="27" t="s">
        <v>81</v>
      </c>
      <c r="C228" s="23"/>
      <c r="D228" s="25"/>
      <c r="E228" s="25">
        <v>27.9</v>
      </c>
      <c r="F228" s="25"/>
      <c r="G228" s="25"/>
      <c r="H228" s="25"/>
      <c r="I228" s="25"/>
      <c r="J228" s="25"/>
      <c r="K228" s="25"/>
      <c r="L228" s="25"/>
      <c r="M228" s="25">
        <v>22</v>
      </c>
      <c r="N228" s="25"/>
      <c r="O228" s="25">
        <v>5.7</v>
      </c>
      <c r="P228" s="25">
        <v>3</v>
      </c>
      <c r="Q228" s="25">
        <v>0.9</v>
      </c>
      <c r="R228" s="25">
        <v>3.9</v>
      </c>
      <c r="S228" s="25">
        <v>14</v>
      </c>
      <c r="T228" s="25"/>
      <c r="U228" s="25"/>
      <c r="V228" s="25"/>
      <c r="W228" s="25"/>
      <c r="X228" s="25"/>
      <c r="Y228" s="25"/>
      <c r="Z228" s="26"/>
      <c r="AA228" s="21"/>
      <c r="AB228" s="25"/>
      <c r="AC228" s="26"/>
      <c r="AD228" s="23">
        <v>1</v>
      </c>
    </row>
    <row r="229" spans="1:30" ht="57.75" thickBot="1">
      <c r="A229" s="21"/>
      <c r="B229" s="27" t="s">
        <v>7</v>
      </c>
      <c r="C229" s="23">
        <f>SUM(C227:C228)</f>
        <v>0</v>
      </c>
      <c r="D229" s="23">
        <f aca="true" t="shared" si="38" ref="D229:AD229">SUM(D227:D228)</f>
        <v>0</v>
      </c>
      <c r="E229" s="23">
        <f t="shared" si="38"/>
        <v>27.9</v>
      </c>
      <c r="F229" s="23">
        <f t="shared" si="38"/>
        <v>0</v>
      </c>
      <c r="G229" s="23">
        <f t="shared" si="38"/>
        <v>0</v>
      </c>
      <c r="H229" s="23">
        <f t="shared" si="38"/>
        <v>0</v>
      </c>
      <c r="I229" s="23">
        <f t="shared" si="38"/>
        <v>0</v>
      </c>
      <c r="J229" s="23">
        <f t="shared" si="38"/>
        <v>0</v>
      </c>
      <c r="K229" s="23">
        <f t="shared" si="38"/>
        <v>0</v>
      </c>
      <c r="L229" s="23">
        <f t="shared" si="38"/>
        <v>0</v>
      </c>
      <c r="M229" s="23">
        <f t="shared" si="38"/>
        <v>22</v>
      </c>
      <c r="N229" s="23">
        <f t="shared" si="38"/>
        <v>0</v>
      </c>
      <c r="O229" s="23">
        <f t="shared" si="38"/>
        <v>5.7</v>
      </c>
      <c r="P229" s="23">
        <f t="shared" si="38"/>
        <v>3</v>
      </c>
      <c r="Q229" s="23">
        <f t="shared" si="38"/>
        <v>0.9</v>
      </c>
      <c r="R229" s="23">
        <f t="shared" si="38"/>
        <v>3.9</v>
      </c>
      <c r="S229" s="23">
        <f t="shared" si="38"/>
        <v>168</v>
      </c>
      <c r="T229" s="23">
        <f t="shared" si="38"/>
        <v>0</v>
      </c>
      <c r="U229" s="23">
        <f t="shared" si="38"/>
        <v>0</v>
      </c>
      <c r="V229" s="23">
        <f t="shared" si="38"/>
        <v>0</v>
      </c>
      <c r="W229" s="23">
        <f t="shared" si="38"/>
        <v>0</v>
      </c>
      <c r="X229" s="23">
        <f t="shared" si="38"/>
        <v>0</v>
      </c>
      <c r="Y229" s="23">
        <f t="shared" si="38"/>
        <v>0</v>
      </c>
      <c r="Z229" s="23">
        <f t="shared" si="38"/>
        <v>0</v>
      </c>
      <c r="AA229" s="23">
        <f t="shared" si="38"/>
        <v>0</v>
      </c>
      <c r="AB229" s="23">
        <f t="shared" si="38"/>
        <v>0</v>
      </c>
      <c r="AC229" s="28">
        <f t="shared" si="38"/>
        <v>0</v>
      </c>
      <c r="AD229" s="23">
        <f t="shared" si="38"/>
        <v>1</v>
      </c>
    </row>
    <row r="230" spans="1:30" ht="115.5" thickBot="1">
      <c r="A230" s="14"/>
      <c r="B230" s="27" t="s">
        <v>86</v>
      </c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  <c r="P230" s="23"/>
      <c r="Q230" s="23"/>
      <c r="R230" s="23"/>
      <c r="S230" s="23"/>
      <c r="T230" s="23"/>
      <c r="U230" s="23"/>
      <c r="V230" s="23"/>
      <c r="W230" s="23"/>
      <c r="X230" s="23"/>
      <c r="Y230" s="23"/>
      <c r="Z230" s="23"/>
      <c r="AA230" s="23"/>
      <c r="AB230" s="23"/>
      <c r="AC230" s="28">
        <v>3</v>
      </c>
      <c r="AD230" s="23"/>
    </row>
    <row r="231" spans="1:30" ht="57.75" thickBot="1">
      <c r="A231" s="21"/>
      <c r="B231" s="34" t="s">
        <v>11</v>
      </c>
      <c r="C231" s="23">
        <f aca="true" t="shared" si="39" ref="C231:AB231">SUM(C212+C225+C229+C215)</f>
        <v>35</v>
      </c>
      <c r="D231" s="23">
        <f t="shared" si="39"/>
        <v>30</v>
      </c>
      <c r="E231" s="23">
        <f t="shared" si="39"/>
        <v>43.599999999999994</v>
      </c>
      <c r="F231" s="23">
        <f t="shared" si="39"/>
        <v>0</v>
      </c>
      <c r="G231" s="23">
        <f t="shared" si="39"/>
        <v>57</v>
      </c>
      <c r="H231" s="23">
        <f t="shared" si="39"/>
        <v>0</v>
      </c>
      <c r="I231" s="23">
        <f t="shared" si="39"/>
        <v>21</v>
      </c>
      <c r="J231" s="23">
        <f t="shared" si="39"/>
        <v>69.4</v>
      </c>
      <c r="K231" s="23">
        <f t="shared" si="39"/>
        <v>150</v>
      </c>
      <c r="L231" s="23">
        <f t="shared" si="39"/>
        <v>0</v>
      </c>
      <c r="M231" s="23">
        <f t="shared" si="39"/>
        <v>42</v>
      </c>
      <c r="N231" s="23">
        <f t="shared" si="39"/>
        <v>0</v>
      </c>
      <c r="O231" s="23">
        <f t="shared" si="39"/>
        <v>31.7</v>
      </c>
      <c r="P231" s="23">
        <f t="shared" si="39"/>
        <v>15.3</v>
      </c>
      <c r="Q231" s="23">
        <f t="shared" si="39"/>
        <v>4.9</v>
      </c>
      <c r="R231" s="23">
        <f t="shared" si="39"/>
        <v>6.9</v>
      </c>
      <c r="S231" s="23">
        <f t="shared" si="39"/>
        <v>411</v>
      </c>
      <c r="T231" s="23">
        <f t="shared" si="39"/>
        <v>0</v>
      </c>
      <c r="U231" s="23">
        <f t="shared" si="39"/>
        <v>32</v>
      </c>
      <c r="V231" s="23">
        <f t="shared" si="39"/>
        <v>16</v>
      </c>
      <c r="W231" s="23">
        <f t="shared" si="39"/>
        <v>0</v>
      </c>
      <c r="X231" s="23">
        <f t="shared" si="39"/>
        <v>6</v>
      </c>
      <c r="Y231" s="23">
        <f t="shared" si="39"/>
        <v>4.3</v>
      </c>
      <c r="Z231" s="23">
        <f t="shared" si="39"/>
        <v>0</v>
      </c>
      <c r="AA231" s="23">
        <f t="shared" si="39"/>
        <v>1.6</v>
      </c>
      <c r="AB231" s="23">
        <f t="shared" si="39"/>
        <v>0</v>
      </c>
      <c r="AC231" s="28">
        <v>3</v>
      </c>
      <c r="AD231" s="23">
        <f>SUM(AD212+AD225+AD229+AD215)</f>
        <v>1</v>
      </c>
    </row>
    <row r="232" spans="1:30" ht="47.25" customHeight="1" thickBot="1">
      <c r="A232" s="171" t="s">
        <v>172</v>
      </c>
      <c r="B232" s="172"/>
      <c r="C232" s="172"/>
      <c r="D232" s="172"/>
      <c r="E232" s="172"/>
      <c r="F232" s="172"/>
      <c r="G232" s="172"/>
      <c r="H232" s="172"/>
      <c r="I232" s="172"/>
      <c r="J232" s="172"/>
      <c r="K232" s="172"/>
      <c r="L232" s="172"/>
      <c r="M232" s="172"/>
      <c r="N232" s="172"/>
      <c r="O232" s="172"/>
      <c r="P232" s="172"/>
      <c r="Q232" s="172"/>
      <c r="R232" s="172"/>
      <c r="S232" s="172"/>
      <c r="T232" s="172"/>
      <c r="U232" s="172"/>
      <c r="V232" s="172"/>
      <c r="W232" s="172"/>
      <c r="X232" s="172"/>
      <c r="Y232" s="172"/>
      <c r="Z232" s="172"/>
      <c r="AA232" s="172"/>
      <c r="AB232" s="172"/>
      <c r="AC232" s="172"/>
      <c r="AD232" s="173"/>
    </row>
    <row r="233" spans="1:30" ht="57.75" thickBot="1">
      <c r="A233" s="171" t="s">
        <v>18</v>
      </c>
      <c r="B233" s="172"/>
      <c r="C233" s="172"/>
      <c r="D233" s="172"/>
      <c r="E233" s="172"/>
      <c r="F233" s="172"/>
      <c r="G233" s="172"/>
      <c r="H233" s="172"/>
      <c r="I233" s="172"/>
      <c r="J233" s="172"/>
      <c r="K233" s="172"/>
      <c r="L233" s="172"/>
      <c r="M233" s="172"/>
      <c r="N233" s="172"/>
      <c r="O233" s="172"/>
      <c r="P233" s="172"/>
      <c r="Q233" s="172"/>
      <c r="R233" s="172"/>
      <c r="S233" s="172"/>
      <c r="T233" s="172"/>
      <c r="U233" s="172"/>
      <c r="V233" s="172"/>
      <c r="W233" s="172"/>
      <c r="X233" s="172"/>
      <c r="Y233" s="172"/>
      <c r="Z233" s="172"/>
      <c r="AA233" s="172"/>
      <c r="AB233" s="172"/>
      <c r="AC233" s="172"/>
      <c r="AD233" s="173"/>
    </row>
    <row r="234" spans="1:30" ht="57">
      <c r="A234" s="185" t="s">
        <v>158</v>
      </c>
      <c r="B234" s="187" t="s">
        <v>25</v>
      </c>
      <c r="C234" s="167" t="s">
        <v>69</v>
      </c>
      <c r="D234" s="167" t="s">
        <v>70</v>
      </c>
      <c r="E234" s="167" t="s">
        <v>71</v>
      </c>
      <c r="F234" s="167" t="s">
        <v>72</v>
      </c>
      <c r="G234" s="167" t="s">
        <v>65</v>
      </c>
      <c r="H234" s="167" t="s">
        <v>73</v>
      </c>
      <c r="I234" s="167" t="s">
        <v>133</v>
      </c>
      <c r="J234" s="167" t="s">
        <v>124</v>
      </c>
      <c r="K234" s="9"/>
      <c r="L234" s="167" t="s">
        <v>141</v>
      </c>
      <c r="M234" s="167" t="s">
        <v>75</v>
      </c>
      <c r="N234" s="167" t="s">
        <v>53</v>
      </c>
      <c r="O234" s="167" t="s">
        <v>54</v>
      </c>
      <c r="P234" s="167" t="s">
        <v>76</v>
      </c>
      <c r="Q234" s="167" t="s">
        <v>55</v>
      </c>
      <c r="R234" s="167" t="s">
        <v>77</v>
      </c>
      <c r="S234" s="167" t="s">
        <v>80</v>
      </c>
      <c r="T234" s="167" t="s">
        <v>84</v>
      </c>
      <c r="U234" s="167" t="s">
        <v>128</v>
      </c>
      <c r="V234" s="167" t="s">
        <v>134</v>
      </c>
      <c r="W234" s="167" t="s">
        <v>135</v>
      </c>
      <c r="X234" s="167" t="s">
        <v>56</v>
      </c>
      <c r="Y234" s="167" t="s">
        <v>57</v>
      </c>
      <c r="Z234" s="167" t="s">
        <v>59</v>
      </c>
      <c r="AA234" s="9"/>
      <c r="AB234" s="167" t="s">
        <v>78</v>
      </c>
      <c r="AC234" s="176" t="s">
        <v>58</v>
      </c>
      <c r="AD234" s="167" t="s">
        <v>79</v>
      </c>
    </row>
    <row r="235" spans="1:30" ht="409.5" customHeight="1" thickBot="1">
      <c r="A235" s="186"/>
      <c r="B235" s="188"/>
      <c r="C235" s="168"/>
      <c r="D235" s="168"/>
      <c r="E235" s="168"/>
      <c r="F235" s="168"/>
      <c r="G235" s="168"/>
      <c r="H235" s="168"/>
      <c r="I235" s="168"/>
      <c r="J235" s="168"/>
      <c r="K235" s="10" t="s">
        <v>74</v>
      </c>
      <c r="L235" s="168"/>
      <c r="M235" s="168"/>
      <c r="N235" s="168"/>
      <c r="O235" s="168"/>
      <c r="P235" s="168"/>
      <c r="Q235" s="168"/>
      <c r="R235" s="168"/>
      <c r="S235" s="168"/>
      <c r="T235" s="168"/>
      <c r="U235" s="168"/>
      <c r="V235" s="168"/>
      <c r="W235" s="168"/>
      <c r="X235" s="168"/>
      <c r="Y235" s="168"/>
      <c r="Z235" s="168"/>
      <c r="AA235" s="10" t="s">
        <v>66</v>
      </c>
      <c r="AB235" s="168"/>
      <c r="AC235" s="177"/>
      <c r="AD235" s="168"/>
    </row>
    <row r="236" spans="1:30" ht="57.75" thickBot="1">
      <c r="A236" s="14">
        <v>1</v>
      </c>
      <c r="B236" s="15">
        <v>2</v>
      </c>
      <c r="C236" s="16" t="s">
        <v>67</v>
      </c>
      <c r="D236" s="17">
        <v>4</v>
      </c>
      <c r="E236" s="16">
        <v>5</v>
      </c>
      <c r="F236" s="16">
        <v>6</v>
      </c>
      <c r="G236" s="16">
        <v>7</v>
      </c>
      <c r="H236" s="16">
        <v>8</v>
      </c>
      <c r="I236" s="16" t="s">
        <v>68</v>
      </c>
      <c r="J236" s="17">
        <v>10</v>
      </c>
      <c r="K236" s="16">
        <v>11</v>
      </c>
      <c r="L236" s="16">
        <v>13</v>
      </c>
      <c r="M236" s="16">
        <v>14</v>
      </c>
      <c r="N236" s="16">
        <v>15</v>
      </c>
      <c r="O236" s="16">
        <v>16</v>
      </c>
      <c r="P236" s="18">
        <v>17</v>
      </c>
      <c r="Q236" s="16">
        <v>18</v>
      </c>
      <c r="R236" s="18">
        <v>19</v>
      </c>
      <c r="S236" s="16">
        <v>20</v>
      </c>
      <c r="T236" s="18">
        <v>21</v>
      </c>
      <c r="U236" s="16">
        <v>23</v>
      </c>
      <c r="V236" s="16">
        <v>24</v>
      </c>
      <c r="W236" s="18">
        <v>25</v>
      </c>
      <c r="X236" s="16">
        <v>26</v>
      </c>
      <c r="Y236" s="16">
        <v>27</v>
      </c>
      <c r="Z236" s="16">
        <v>28</v>
      </c>
      <c r="AA236" s="18">
        <v>29</v>
      </c>
      <c r="AB236" s="16">
        <v>30</v>
      </c>
      <c r="AC236" s="19">
        <v>31</v>
      </c>
      <c r="AD236" s="16">
        <v>32</v>
      </c>
    </row>
    <row r="237" spans="1:30" ht="57.75" thickBot="1">
      <c r="A237" s="171" t="s">
        <v>6</v>
      </c>
      <c r="B237" s="172"/>
      <c r="C237" s="172"/>
      <c r="D237" s="172"/>
      <c r="E237" s="172"/>
      <c r="F237" s="172"/>
      <c r="G237" s="172"/>
      <c r="H237" s="172"/>
      <c r="I237" s="172"/>
      <c r="J237" s="172"/>
      <c r="K237" s="172"/>
      <c r="L237" s="172"/>
      <c r="M237" s="172"/>
      <c r="N237" s="172"/>
      <c r="O237" s="172"/>
      <c r="P237" s="172"/>
      <c r="Q237" s="172"/>
      <c r="R237" s="172"/>
      <c r="S237" s="172"/>
      <c r="T237" s="172"/>
      <c r="U237" s="172"/>
      <c r="V237" s="172"/>
      <c r="W237" s="172"/>
      <c r="X237" s="172"/>
      <c r="Y237" s="172"/>
      <c r="Z237" s="172"/>
      <c r="AA237" s="172"/>
      <c r="AB237" s="172"/>
      <c r="AC237" s="172"/>
      <c r="AD237" s="173"/>
    </row>
    <row r="238" spans="1:30" s="20" customFormat="1" ht="115.5" thickBot="1">
      <c r="A238" s="21">
        <v>32</v>
      </c>
      <c r="B238" s="22" t="s">
        <v>210</v>
      </c>
      <c r="C238" s="23"/>
      <c r="D238" s="24"/>
      <c r="E238" s="24"/>
      <c r="F238" s="24"/>
      <c r="G238" s="24">
        <v>18</v>
      </c>
      <c r="H238" s="25"/>
      <c r="I238" s="25"/>
      <c r="J238" s="25"/>
      <c r="K238" s="25"/>
      <c r="L238" s="25"/>
      <c r="M238" s="25"/>
      <c r="N238" s="26"/>
      <c r="O238" s="23">
        <v>4</v>
      </c>
      <c r="P238" s="26">
        <v>2</v>
      </c>
      <c r="Q238" s="23"/>
      <c r="R238" s="26"/>
      <c r="S238" s="23">
        <v>136</v>
      </c>
      <c r="T238" s="26"/>
      <c r="U238" s="23"/>
      <c r="V238" s="23"/>
      <c r="W238" s="26"/>
      <c r="X238" s="23"/>
      <c r="Y238" s="23"/>
      <c r="Z238" s="23"/>
      <c r="AA238" s="26"/>
      <c r="AB238" s="23"/>
      <c r="AC238" s="26"/>
      <c r="AD238" s="23"/>
    </row>
    <row r="239" spans="1:30" s="20" customFormat="1" ht="57.75" thickBot="1">
      <c r="A239" s="21">
        <v>15</v>
      </c>
      <c r="B239" s="27" t="s">
        <v>17</v>
      </c>
      <c r="C239" s="23"/>
      <c r="D239" s="24"/>
      <c r="E239" s="24"/>
      <c r="F239" s="24"/>
      <c r="G239" s="24"/>
      <c r="H239" s="25"/>
      <c r="I239" s="25"/>
      <c r="J239" s="25"/>
      <c r="K239" s="25"/>
      <c r="L239" s="25"/>
      <c r="M239" s="25"/>
      <c r="N239" s="26"/>
      <c r="O239" s="23">
        <v>9</v>
      </c>
      <c r="P239" s="26"/>
      <c r="Q239" s="23"/>
      <c r="R239" s="26"/>
      <c r="S239" s="23">
        <v>100</v>
      </c>
      <c r="T239" s="26"/>
      <c r="U239" s="23"/>
      <c r="V239" s="21"/>
      <c r="W239" s="26"/>
      <c r="X239" s="23"/>
      <c r="Y239" s="23"/>
      <c r="Z239" s="26"/>
      <c r="AA239" s="21"/>
      <c r="AB239" s="23">
        <v>1</v>
      </c>
      <c r="AC239" s="26"/>
      <c r="AD239" s="23"/>
    </row>
    <row r="240" spans="1:30" ht="57.75" thickBot="1">
      <c r="A240" s="21">
        <v>16</v>
      </c>
      <c r="B240" s="27" t="s">
        <v>43</v>
      </c>
      <c r="C240" s="25">
        <v>20</v>
      </c>
      <c r="D240" s="24"/>
      <c r="E240" s="24"/>
      <c r="F240" s="24"/>
      <c r="G240" s="24"/>
      <c r="H240" s="25"/>
      <c r="I240" s="25"/>
      <c r="J240" s="25"/>
      <c r="K240" s="25"/>
      <c r="L240" s="25"/>
      <c r="M240" s="25"/>
      <c r="N240" s="26"/>
      <c r="O240" s="23"/>
      <c r="P240" s="26">
        <v>5</v>
      </c>
      <c r="Q240" s="23"/>
      <c r="R240" s="26"/>
      <c r="S240" s="23"/>
      <c r="T240" s="26"/>
      <c r="U240" s="23"/>
      <c r="V240" s="21"/>
      <c r="W240" s="26"/>
      <c r="X240" s="23"/>
      <c r="Y240" s="23"/>
      <c r="Z240" s="26"/>
      <c r="AA240" s="21"/>
      <c r="AB240" s="23"/>
      <c r="AC240" s="26"/>
      <c r="AD240" s="23"/>
    </row>
    <row r="241" spans="1:30" ht="57.75" thickBot="1">
      <c r="A241" s="21"/>
      <c r="B241" s="27" t="s">
        <v>7</v>
      </c>
      <c r="C241" s="23">
        <f aca="true" t="shared" si="40" ref="C241:AD241">SUM(C238+C239+C240)</f>
        <v>20</v>
      </c>
      <c r="D241" s="23">
        <f t="shared" si="40"/>
        <v>0</v>
      </c>
      <c r="E241" s="23">
        <f t="shared" si="40"/>
        <v>0</v>
      </c>
      <c r="F241" s="23">
        <f t="shared" si="40"/>
        <v>0</v>
      </c>
      <c r="G241" s="23">
        <f t="shared" si="40"/>
        <v>18</v>
      </c>
      <c r="H241" s="23">
        <f t="shared" si="40"/>
        <v>0</v>
      </c>
      <c r="I241" s="23">
        <f t="shared" si="40"/>
        <v>0</v>
      </c>
      <c r="J241" s="23">
        <f t="shared" si="40"/>
        <v>0</v>
      </c>
      <c r="K241" s="23">
        <f t="shared" si="40"/>
        <v>0</v>
      </c>
      <c r="L241" s="23">
        <f t="shared" si="40"/>
        <v>0</v>
      </c>
      <c r="M241" s="23">
        <f t="shared" si="40"/>
        <v>0</v>
      </c>
      <c r="N241" s="23">
        <f t="shared" si="40"/>
        <v>0</v>
      </c>
      <c r="O241" s="23">
        <f t="shared" si="40"/>
        <v>13</v>
      </c>
      <c r="P241" s="23">
        <f t="shared" si="40"/>
        <v>7</v>
      </c>
      <c r="Q241" s="23">
        <f t="shared" si="40"/>
        <v>0</v>
      </c>
      <c r="R241" s="23">
        <f t="shared" si="40"/>
        <v>0</v>
      </c>
      <c r="S241" s="23">
        <f t="shared" si="40"/>
        <v>236</v>
      </c>
      <c r="T241" s="23">
        <f t="shared" si="40"/>
        <v>0</v>
      </c>
      <c r="U241" s="23">
        <f t="shared" si="40"/>
        <v>0</v>
      </c>
      <c r="V241" s="23">
        <f t="shared" si="40"/>
        <v>0</v>
      </c>
      <c r="W241" s="23">
        <f t="shared" si="40"/>
        <v>0</v>
      </c>
      <c r="X241" s="23">
        <f t="shared" si="40"/>
        <v>0</v>
      </c>
      <c r="Y241" s="23">
        <f t="shared" si="40"/>
        <v>0</v>
      </c>
      <c r="Z241" s="23">
        <f t="shared" si="40"/>
        <v>0</v>
      </c>
      <c r="AA241" s="23">
        <f t="shared" si="40"/>
        <v>0</v>
      </c>
      <c r="AB241" s="23">
        <f t="shared" si="40"/>
        <v>1</v>
      </c>
      <c r="AC241" s="28">
        <f t="shared" si="40"/>
        <v>0</v>
      </c>
      <c r="AD241" s="23">
        <f t="shared" si="40"/>
        <v>0</v>
      </c>
    </row>
    <row r="242" spans="1:30" ht="57.75" thickBot="1">
      <c r="A242" s="178" t="s">
        <v>64</v>
      </c>
      <c r="B242" s="184"/>
      <c r="C242" s="184"/>
      <c r="D242" s="184"/>
      <c r="E242" s="184"/>
      <c r="F242" s="184"/>
      <c r="G242" s="184"/>
      <c r="H242" s="184"/>
      <c r="I242" s="184"/>
      <c r="J242" s="184"/>
      <c r="K242" s="184"/>
      <c r="L242" s="184"/>
      <c r="M242" s="184"/>
      <c r="N242" s="184"/>
      <c r="O242" s="184"/>
      <c r="P242" s="184"/>
      <c r="Q242" s="184"/>
      <c r="R242" s="184"/>
      <c r="S242" s="184"/>
      <c r="T242" s="184"/>
      <c r="U242" s="184"/>
      <c r="V242" s="184"/>
      <c r="W242" s="184"/>
      <c r="X242" s="184"/>
      <c r="Y242" s="184"/>
      <c r="Z242" s="184"/>
      <c r="AA242" s="184"/>
      <c r="AB242" s="184"/>
      <c r="AC242" s="184"/>
      <c r="AD242" s="179"/>
    </row>
    <row r="243" spans="1:30" ht="57.75" thickBot="1">
      <c r="A243" s="21" t="s">
        <v>36</v>
      </c>
      <c r="B243" s="29" t="s">
        <v>156</v>
      </c>
      <c r="C243" s="23"/>
      <c r="D243" s="25"/>
      <c r="E243" s="25"/>
      <c r="F243" s="25"/>
      <c r="G243" s="25"/>
      <c r="H243" s="25"/>
      <c r="I243" s="25"/>
      <c r="J243" s="25"/>
      <c r="K243" s="25">
        <v>150</v>
      </c>
      <c r="L243" s="25"/>
      <c r="M243" s="25"/>
      <c r="N243" s="26"/>
      <c r="O243" s="23"/>
      <c r="P243" s="26"/>
      <c r="Q243" s="23"/>
      <c r="R243" s="26"/>
      <c r="S243" s="23"/>
      <c r="T243" s="26"/>
      <c r="U243" s="23"/>
      <c r="V243" s="26"/>
      <c r="W243" s="23"/>
      <c r="X243" s="23"/>
      <c r="Y243" s="26"/>
      <c r="Z243" s="23"/>
      <c r="AA243" s="26"/>
      <c r="AB243" s="23"/>
      <c r="AC243" s="28"/>
      <c r="AD243" s="21"/>
    </row>
    <row r="244" spans="1:30" ht="57.75" thickBot="1">
      <c r="A244" s="21"/>
      <c r="B244" s="27" t="s">
        <v>31</v>
      </c>
      <c r="C244" s="25">
        <f aca="true" t="shared" si="41" ref="C244:AD244">SUM(C243:C243)</f>
        <v>0</v>
      </c>
      <c r="D244" s="25">
        <f t="shared" si="41"/>
        <v>0</v>
      </c>
      <c r="E244" s="25">
        <f t="shared" si="41"/>
        <v>0</v>
      </c>
      <c r="F244" s="25">
        <f t="shared" si="41"/>
        <v>0</v>
      </c>
      <c r="G244" s="25">
        <f t="shared" si="41"/>
        <v>0</v>
      </c>
      <c r="H244" s="25">
        <f t="shared" si="41"/>
        <v>0</v>
      </c>
      <c r="I244" s="25">
        <f t="shared" si="41"/>
        <v>0</v>
      </c>
      <c r="J244" s="25">
        <f t="shared" si="41"/>
        <v>0</v>
      </c>
      <c r="K244" s="25">
        <f t="shared" si="41"/>
        <v>150</v>
      </c>
      <c r="L244" s="25">
        <f t="shared" si="41"/>
        <v>0</v>
      </c>
      <c r="M244" s="25">
        <f t="shared" si="41"/>
        <v>0</v>
      </c>
      <c r="N244" s="25">
        <f t="shared" si="41"/>
        <v>0</v>
      </c>
      <c r="O244" s="25">
        <f t="shared" si="41"/>
        <v>0</v>
      </c>
      <c r="P244" s="25">
        <f t="shared" si="41"/>
        <v>0</v>
      </c>
      <c r="Q244" s="25">
        <f t="shared" si="41"/>
        <v>0</v>
      </c>
      <c r="R244" s="25">
        <f t="shared" si="41"/>
        <v>0</v>
      </c>
      <c r="S244" s="25">
        <f t="shared" si="41"/>
        <v>0</v>
      </c>
      <c r="T244" s="25">
        <f t="shared" si="41"/>
        <v>0</v>
      </c>
      <c r="U244" s="25">
        <f t="shared" si="41"/>
        <v>0</v>
      </c>
      <c r="V244" s="25">
        <f t="shared" si="41"/>
        <v>0</v>
      </c>
      <c r="W244" s="25">
        <f t="shared" si="41"/>
        <v>0</v>
      </c>
      <c r="X244" s="25">
        <f t="shared" si="41"/>
        <v>0</v>
      </c>
      <c r="Y244" s="25">
        <f t="shared" si="41"/>
        <v>0</v>
      </c>
      <c r="Z244" s="25">
        <f t="shared" si="41"/>
        <v>0</v>
      </c>
      <c r="AA244" s="25">
        <f t="shared" si="41"/>
        <v>0</v>
      </c>
      <c r="AB244" s="25">
        <f t="shared" si="41"/>
        <v>0</v>
      </c>
      <c r="AC244" s="26">
        <f t="shared" si="41"/>
        <v>0</v>
      </c>
      <c r="AD244" s="21">
        <f t="shared" si="41"/>
        <v>0</v>
      </c>
    </row>
    <row r="245" spans="1:30" ht="57.75" thickBot="1">
      <c r="A245" s="171" t="s">
        <v>9</v>
      </c>
      <c r="B245" s="172"/>
      <c r="C245" s="172"/>
      <c r="D245" s="172"/>
      <c r="E245" s="172"/>
      <c r="F245" s="172"/>
      <c r="G245" s="172"/>
      <c r="H245" s="172"/>
      <c r="I245" s="172"/>
      <c r="J245" s="172"/>
      <c r="K245" s="172"/>
      <c r="L245" s="172"/>
      <c r="M245" s="172"/>
      <c r="N245" s="172"/>
      <c r="O245" s="172"/>
      <c r="P245" s="172"/>
      <c r="Q245" s="172"/>
      <c r="R245" s="172"/>
      <c r="S245" s="172"/>
      <c r="T245" s="172"/>
      <c r="U245" s="172"/>
      <c r="V245" s="172"/>
      <c r="W245" s="172"/>
      <c r="X245" s="172"/>
      <c r="Y245" s="172"/>
      <c r="Z245" s="172"/>
      <c r="AA245" s="172"/>
      <c r="AB245" s="172"/>
      <c r="AC245" s="172"/>
      <c r="AD245" s="173"/>
    </row>
    <row r="246" spans="1:30" ht="173.25" thickBot="1">
      <c r="A246" s="21">
        <v>24</v>
      </c>
      <c r="B246" s="27" t="s">
        <v>83</v>
      </c>
      <c r="C246" s="23"/>
      <c r="D246" s="25"/>
      <c r="E246" s="25"/>
      <c r="F246" s="25"/>
      <c r="G246" s="25"/>
      <c r="H246" s="25"/>
      <c r="I246" s="25"/>
      <c r="J246" s="25">
        <v>43</v>
      </c>
      <c r="K246" s="25"/>
      <c r="L246" s="25"/>
      <c r="M246" s="25"/>
      <c r="N246" s="21"/>
      <c r="O246" s="26"/>
      <c r="P246" s="21"/>
      <c r="Q246" s="26">
        <v>4</v>
      </c>
      <c r="R246" s="21"/>
      <c r="S246" s="26"/>
      <c r="T246" s="21"/>
      <c r="U246" s="23"/>
      <c r="V246" s="26"/>
      <c r="W246" s="21"/>
      <c r="X246" s="26"/>
      <c r="Y246" s="21"/>
      <c r="Z246" s="23"/>
      <c r="AA246" s="26"/>
      <c r="AB246" s="21"/>
      <c r="AC246" s="30"/>
      <c r="AD246" s="21"/>
    </row>
    <row r="247" spans="1:30" ht="173.25" thickBot="1">
      <c r="A247" s="21">
        <v>34</v>
      </c>
      <c r="B247" s="27" t="s">
        <v>211</v>
      </c>
      <c r="C247" s="23"/>
      <c r="D247" s="25"/>
      <c r="E247" s="25"/>
      <c r="F247" s="25"/>
      <c r="G247" s="25"/>
      <c r="H247" s="25"/>
      <c r="I247" s="25">
        <v>14</v>
      </c>
      <c r="J247" s="25">
        <v>37.8</v>
      </c>
      <c r="K247" s="25"/>
      <c r="L247" s="25"/>
      <c r="M247" s="25"/>
      <c r="N247" s="26"/>
      <c r="O247" s="21"/>
      <c r="P247" s="26">
        <v>1</v>
      </c>
      <c r="Q247" s="21"/>
      <c r="R247" s="26"/>
      <c r="S247" s="21"/>
      <c r="T247" s="21"/>
      <c r="U247" s="21">
        <v>8</v>
      </c>
      <c r="V247" s="26"/>
      <c r="W247" s="23"/>
      <c r="X247" s="23">
        <v>9</v>
      </c>
      <c r="Y247" s="26"/>
      <c r="Z247" s="21"/>
      <c r="AA247" s="26"/>
      <c r="AB247" s="21"/>
      <c r="AC247" s="30"/>
      <c r="AD247" s="21"/>
    </row>
    <row r="248" spans="1:30" ht="115.5" thickBot="1">
      <c r="A248" s="38">
        <v>26</v>
      </c>
      <c r="B248" s="39" t="s">
        <v>194</v>
      </c>
      <c r="C248" s="42"/>
      <c r="D248" s="40"/>
      <c r="E248" s="40">
        <v>1.5</v>
      </c>
      <c r="F248" s="40"/>
      <c r="G248" s="40"/>
      <c r="H248" s="40"/>
      <c r="I248" s="40"/>
      <c r="J248" s="40">
        <v>7.5</v>
      </c>
      <c r="K248" s="40"/>
      <c r="L248" s="40"/>
      <c r="M248" s="40"/>
      <c r="N248" s="40"/>
      <c r="O248" s="40"/>
      <c r="P248" s="40"/>
      <c r="Q248" s="40">
        <v>2</v>
      </c>
      <c r="R248" s="40"/>
      <c r="S248" s="40"/>
      <c r="T248" s="40"/>
      <c r="U248" s="40">
        <v>49</v>
      </c>
      <c r="V248" s="40"/>
      <c r="W248" s="40"/>
      <c r="X248" s="40"/>
      <c r="Y248" s="40"/>
      <c r="Z248" s="40"/>
      <c r="AA248" s="40"/>
      <c r="AB248" s="40"/>
      <c r="AC248" s="41"/>
      <c r="AD248" s="42"/>
    </row>
    <row r="249" spans="1:30" ht="57.75" thickBot="1">
      <c r="A249" s="23">
        <v>8</v>
      </c>
      <c r="B249" s="27" t="s">
        <v>192</v>
      </c>
      <c r="C249" s="23"/>
      <c r="D249" s="25"/>
      <c r="E249" s="25"/>
      <c r="F249" s="25"/>
      <c r="G249" s="25"/>
      <c r="H249" s="25"/>
      <c r="I249" s="25">
        <v>107</v>
      </c>
      <c r="J249" s="25"/>
      <c r="K249" s="25"/>
      <c r="L249" s="25"/>
      <c r="M249" s="25"/>
      <c r="N249" s="26"/>
      <c r="O249" s="21"/>
      <c r="P249" s="26">
        <v>4</v>
      </c>
      <c r="Q249" s="21"/>
      <c r="R249" s="26"/>
      <c r="S249" s="21">
        <v>20</v>
      </c>
      <c r="T249" s="30"/>
      <c r="U249" s="21"/>
      <c r="V249" s="26"/>
      <c r="W249" s="21"/>
      <c r="X249" s="21"/>
      <c r="Y249" s="26"/>
      <c r="Z249" s="21"/>
      <c r="AA249" s="26"/>
      <c r="AB249" s="21"/>
      <c r="AC249" s="30"/>
      <c r="AD249" s="21"/>
    </row>
    <row r="250" spans="1:30" ht="57.75" thickBot="1">
      <c r="A250" s="37">
        <v>59</v>
      </c>
      <c r="B250" s="33" t="s">
        <v>46</v>
      </c>
      <c r="C250" s="23"/>
      <c r="D250" s="24"/>
      <c r="E250" s="24"/>
      <c r="F250" s="24"/>
      <c r="G250" s="24"/>
      <c r="H250" s="25"/>
      <c r="I250" s="25"/>
      <c r="J250" s="25"/>
      <c r="K250" s="25"/>
      <c r="L250" s="25"/>
      <c r="M250" s="25"/>
      <c r="N250" s="25"/>
      <c r="O250" s="23">
        <v>9</v>
      </c>
      <c r="P250" s="25"/>
      <c r="Q250" s="25"/>
      <c r="R250" s="25"/>
      <c r="S250" s="25">
        <v>42</v>
      </c>
      <c r="T250" s="25"/>
      <c r="U250" s="25"/>
      <c r="V250" s="25"/>
      <c r="W250" s="25"/>
      <c r="X250" s="25"/>
      <c r="Y250" s="25"/>
      <c r="Z250" s="23">
        <v>0.5</v>
      </c>
      <c r="AA250" s="25"/>
      <c r="AB250" s="25"/>
      <c r="AC250" s="26"/>
      <c r="AD250" s="21"/>
    </row>
    <row r="251" spans="1:30" ht="115.5" thickBot="1">
      <c r="A251" s="21" t="s">
        <v>36</v>
      </c>
      <c r="B251" s="27" t="s">
        <v>69</v>
      </c>
      <c r="C251" s="25">
        <v>15</v>
      </c>
      <c r="D251" s="25"/>
      <c r="E251" s="25"/>
      <c r="F251" s="25"/>
      <c r="G251" s="25"/>
      <c r="H251" s="25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24"/>
      <c r="T251" s="24"/>
      <c r="U251" s="24"/>
      <c r="V251" s="31"/>
      <c r="W251" s="23"/>
      <c r="X251" s="24"/>
      <c r="Y251" s="24"/>
      <c r="Z251" s="24"/>
      <c r="AA251" s="23"/>
      <c r="AB251" s="24"/>
      <c r="AC251" s="31"/>
      <c r="AD251" s="21"/>
    </row>
    <row r="252" spans="1:30" ht="115.5" thickBot="1">
      <c r="A252" s="21" t="s">
        <v>36</v>
      </c>
      <c r="B252" s="27" t="s">
        <v>85</v>
      </c>
      <c r="C252" s="23"/>
      <c r="D252" s="25">
        <v>30</v>
      </c>
      <c r="E252" s="25"/>
      <c r="F252" s="25"/>
      <c r="G252" s="25"/>
      <c r="H252" s="25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24"/>
      <c r="T252" s="24"/>
      <c r="U252" s="24"/>
      <c r="V252" s="24"/>
      <c r="W252" s="24"/>
      <c r="X252" s="24"/>
      <c r="Y252" s="24"/>
      <c r="Z252" s="24"/>
      <c r="AA252" s="24"/>
      <c r="AB252" s="24"/>
      <c r="AC252" s="31"/>
      <c r="AD252" s="21"/>
    </row>
    <row r="253" spans="1:30" ht="57.75" thickBot="1">
      <c r="A253" s="23"/>
      <c r="B253" s="29" t="s">
        <v>31</v>
      </c>
      <c r="C253" s="23">
        <f aca="true" t="shared" si="42" ref="C253:AD253">SUM(C246:C252)</f>
        <v>15</v>
      </c>
      <c r="D253" s="23">
        <f t="shared" si="42"/>
        <v>30</v>
      </c>
      <c r="E253" s="23">
        <f t="shared" si="42"/>
        <v>1.5</v>
      </c>
      <c r="F253" s="23">
        <f t="shared" si="42"/>
        <v>0</v>
      </c>
      <c r="G253" s="23">
        <f t="shared" si="42"/>
        <v>0</v>
      </c>
      <c r="H253" s="23">
        <f t="shared" si="42"/>
        <v>0</v>
      </c>
      <c r="I253" s="23">
        <f t="shared" si="42"/>
        <v>121</v>
      </c>
      <c r="J253" s="23">
        <f t="shared" si="42"/>
        <v>88.3</v>
      </c>
      <c r="K253" s="23">
        <f t="shared" si="42"/>
        <v>0</v>
      </c>
      <c r="L253" s="23">
        <f t="shared" si="42"/>
        <v>0</v>
      </c>
      <c r="M253" s="23">
        <f t="shared" si="42"/>
        <v>0</v>
      </c>
      <c r="N253" s="23">
        <f t="shared" si="42"/>
        <v>0</v>
      </c>
      <c r="O253" s="23">
        <f t="shared" si="42"/>
        <v>9</v>
      </c>
      <c r="P253" s="23">
        <f t="shared" si="42"/>
        <v>5</v>
      </c>
      <c r="Q253" s="23">
        <f t="shared" si="42"/>
        <v>6</v>
      </c>
      <c r="R253" s="23">
        <f t="shared" si="42"/>
        <v>0</v>
      </c>
      <c r="S253" s="23">
        <f t="shared" si="42"/>
        <v>62</v>
      </c>
      <c r="T253" s="23">
        <f t="shared" si="42"/>
        <v>0</v>
      </c>
      <c r="U253" s="23">
        <f t="shared" si="42"/>
        <v>57</v>
      </c>
      <c r="V253" s="23">
        <f t="shared" si="42"/>
        <v>0</v>
      </c>
      <c r="W253" s="23">
        <f t="shared" si="42"/>
        <v>0</v>
      </c>
      <c r="X253" s="23">
        <f t="shared" si="42"/>
        <v>9</v>
      </c>
      <c r="Y253" s="23">
        <f t="shared" si="42"/>
        <v>0</v>
      </c>
      <c r="Z253" s="23">
        <f t="shared" si="42"/>
        <v>0.5</v>
      </c>
      <c r="AA253" s="23">
        <f t="shared" si="42"/>
        <v>0</v>
      </c>
      <c r="AB253" s="23">
        <f t="shared" si="42"/>
        <v>0</v>
      </c>
      <c r="AC253" s="28">
        <f t="shared" si="42"/>
        <v>0</v>
      </c>
      <c r="AD253" s="23">
        <f t="shared" si="42"/>
        <v>0</v>
      </c>
    </row>
    <row r="254" spans="1:30" ht="57.75" thickBot="1">
      <c r="A254" s="171" t="s">
        <v>30</v>
      </c>
      <c r="B254" s="172"/>
      <c r="C254" s="172"/>
      <c r="D254" s="172"/>
      <c r="E254" s="172"/>
      <c r="F254" s="172"/>
      <c r="G254" s="172"/>
      <c r="H254" s="172"/>
      <c r="I254" s="172"/>
      <c r="J254" s="172"/>
      <c r="K254" s="172"/>
      <c r="L254" s="172"/>
      <c r="M254" s="172"/>
      <c r="N254" s="172"/>
      <c r="O254" s="172"/>
      <c r="P254" s="172"/>
      <c r="Q254" s="172"/>
      <c r="R254" s="172"/>
      <c r="S254" s="172"/>
      <c r="T254" s="172"/>
      <c r="U254" s="172"/>
      <c r="V254" s="172"/>
      <c r="W254" s="172"/>
      <c r="X254" s="172"/>
      <c r="Y254" s="172"/>
      <c r="Z254" s="172"/>
      <c r="AA254" s="172"/>
      <c r="AB254" s="172"/>
      <c r="AC254" s="172"/>
      <c r="AD254" s="173"/>
    </row>
    <row r="255" spans="1:30" ht="115.5" thickBot="1">
      <c r="A255" s="21">
        <v>21.74</v>
      </c>
      <c r="B255" s="32" t="s">
        <v>129</v>
      </c>
      <c r="C255" s="21"/>
      <c r="D255" s="25"/>
      <c r="E255" s="21"/>
      <c r="F255" s="21"/>
      <c r="G255" s="21"/>
      <c r="H255" s="25"/>
      <c r="I255" s="25"/>
      <c r="J255" s="25"/>
      <c r="K255" s="25"/>
      <c r="L255" s="25"/>
      <c r="M255" s="25"/>
      <c r="N255" s="26"/>
      <c r="O255" s="23"/>
      <c r="P255" s="26"/>
      <c r="Q255" s="23"/>
      <c r="R255" s="26"/>
      <c r="S255" s="23">
        <v>154</v>
      </c>
      <c r="T255" s="26"/>
      <c r="U255" s="23"/>
      <c r="V255" s="26"/>
      <c r="W255" s="23"/>
      <c r="X255" s="23"/>
      <c r="Y255" s="26"/>
      <c r="Z255" s="23"/>
      <c r="AA255" s="23"/>
      <c r="AB255" s="26"/>
      <c r="AC255" s="28"/>
      <c r="AD255" s="21"/>
    </row>
    <row r="256" spans="1:30" ht="115.5" thickBot="1">
      <c r="A256" s="21">
        <v>62</v>
      </c>
      <c r="B256" s="27" t="s">
        <v>138</v>
      </c>
      <c r="C256" s="23"/>
      <c r="D256" s="25"/>
      <c r="E256" s="25">
        <v>36.7</v>
      </c>
      <c r="F256" s="25"/>
      <c r="G256" s="25"/>
      <c r="H256" s="25"/>
      <c r="I256" s="25"/>
      <c r="J256" s="25"/>
      <c r="K256" s="25"/>
      <c r="L256" s="25"/>
      <c r="M256" s="25"/>
      <c r="N256" s="25">
        <v>12</v>
      </c>
      <c r="O256" s="25">
        <v>3.4</v>
      </c>
      <c r="P256" s="25">
        <v>1.7</v>
      </c>
      <c r="Q256" s="25">
        <v>0.9</v>
      </c>
      <c r="R256" s="25">
        <v>3.4</v>
      </c>
      <c r="S256" s="25">
        <v>13</v>
      </c>
      <c r="T256" s="25"/>
      <c r="U256" s="25"/>
      <c r="V256" s="25"/>
      <c r="W256" s="25"/>
      <c r="X256" s="25"/>
      <c r="Y256" s="25"/>
      <c r="Z256" s="25"/>
      <c r="AA256" s="25"/>
      <c r="AB256" s="25"/>
      <c r="AC256" s="26"/>
      <c r="AD256" s="23">
        <v>1</v>
      </c>
    </row>
    <row r="257" spans="1:30" ht="57.75" thickBot="1">
      <c r="A257" s="21"/>
      <c r="B257" s="27" t="s">
        <v>7</v>
      </c>
      <c r="C257" s="23">
        <f>SUM(C255+C256)</f>
        <v>0</v>
      </c>
      <c r="D257" s="23">
        <f aca="true" t="shared" si="43" ref="D257:AD257">SUM(D255+D256)</f>
        <v>0</v>
      </c>
      <c r="E257" s="23">
        <f t="shared" si="43"/>
        <v>36.7</v>
      </c>
      <c r="F257" s="23">
        <f t="shared" si="43"/>
        <v>0</v>
      </c>
      <c r="G257" s="23">
        <f t="shared" si="43"/>
        <v>0</v>
      </c>
      <c r="H257" s="23">
        <f t="shared" si="43"/>
        <v>0</v>
      </c>
      <c r="I257" s="23">
        <f t="shared" si="43"/>
        <v>0</v>
      </c>
      <c r="J257" s="23">
        <f t="shared" si="43"/>
        <v>0</v>
      </c>
      <c r="K257" s="23">
        <f t="shared" si="43"/>
        <v>0</v>
      </c>
      <c r="L257" s="23">
        <f t="shared" si="43"/>
        <v>0</v>
      </c>
      <c r="M257" s="23">
        <f t="shared" si="43"/>
        <v>0</v>
      </c>
      <c r="N257" s="23">
        <f t="shared" si="43"/>
        <v>12</v>
      </c>
      <c r="O257" s="23">
        <f t="shared" si="43"/>
        <v>3.4</v>
      </c>
      <c r="P257" s="23">
        <f t="shared" si="43"/>
        <v>1.7</v>
      </c>
      <c r="Q257" s="23">
        <f t="shared" si="43"/>
        <v>0.9</v>
      </c>
      <c r="R257" s="23">
        <f t="shared" si="43"/>
        <v>3.4</v>
      </c>
      <c r="S257" s="23">
        <f t="shared" si="43"/>
        <v>167</v>
      </c>
      <c r="T257" s="23">
        <f t="shared" si="43"/>
        <v>0</v>
      </c>
      <c r="U257" s="23">
        <f t="shared" si="43"/>
        <v>0</v>
      </c>
      <c r="V257" s="23">
        <f t="shared" si="43"/>
        <v>0</v>
      </c>
      <c r="W257" s="23">
        <f t="shared" si="43"/>
        <v>0</v>
      </c>
      <c r="X257" s="23">
        <f t="shared" si="43"/>
        <v>0</v>
      </c>
      <c r="Y257" s="23">
        <f t="shared" si="43"/>
        <v>0</v>
      </c>
      <c r="Z257" s="23">
        <f t="shared" si="43"/>
        <v>0</v>
      </c>
      <c r="AA257" s="23">
        <f t="shared" si="43"/>
        <v>0</v>
      </c>
      <c r="AB257" s="23">
        <f t="shared" si="43"/>
        <v>0</v>
      </c>
      <c r="AC257" s="28">
        <f t="shared" si="43"/>
        <v>0</v>
      </c>
      <c r="AD257" s="23">
        <f t="shared" si="43"/>
        <v>1</v>
      </c>
    </row>
    <row r="258" spans="1:30" ht="115.5" thickBot="1">
      <c r="A258" s="14"/>
      <c r="B258" s="27" t="s">
        <v>86</v>
      </c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  <c r="P258" s="23"/>
      <c r="Q258" s="23"/>
      <c r="R258" s="23"/>
      <c r="S258" s="23"/>
      <c r="T258" s="23"/>
      <c r="U258" s="23"/>
      <c r="V258" s="23"/>
      <c r="W258" s="23"/>
      <c r="X258" s="23"/>
      <c r="Y258" s="23"/>
      <c r="Z258" s="23"/>
      <c r="AA258" s="23"/>
      <c r="AB258" s="23"/>
      <c r="AC258" s="28">
        <v>3</v>
      </c>
      <c r="AD258" s="23"/>
    </row>
    <row r="259" spans="1:30" ht="57.75" thickBot="1">
      <c r="A259" s="21"/>
      <c r="B259" s="34" t="s">
        <v>11</v>
      </c>
      <c r="C259" s="23">
        <f aca="true" t="shared" si="44" ref="C259:AB259">SUM(C241+C244+C253+C257)</f>
        <v>35</v>
      </c>
      <c r="D259" s="23">
        <f t="shared" si="44"/>
        <v>30</v>
      </c>
      <c r="E259" s="23">
        <f t="shared" si="44"/>
        <v>38.2</v>
      </c>
      <c r="F259" s="23">
        <f t="shared" si="44"/>
        <v>0</v>
      </c>
      <c r="G259" s="23">
        <f t="shared" si="44"/>
        <v>18</v>
      </c>
      <c r="H259" s="23">
        <f t="shared" si="44"/>
        <v>0</v>
      </c>
      <c r="I259" s="23">
        <f t="shared" si="44"/>
        <v>121</v>
      </c>
      <c r="J259" s="23">
        <f t="shared" si="44"/>
        <v>88.3</v>
      </c>
      <c r="K259" s="23">
        <f t="shared" si="44"/>
        <v>150</v>
      </c>
      <c r="L259" s="23">
        <f t="shared" si="44"/>
        <v>0</v>
      </c>
      <c r="M259" s="23">
        <f t="shared" si="44"/>
        <v>0</v>
      </c>
      <c r="N259" s="23">
        <f t="shared" si="44"/>
        <v>12</v>
      </c>
      <c r="O259" s="23">
        <f t="shared" si="44"/>
        <v>25.4</v>
      </c>
      <c r="P259" s="23">
        <f t="shared" si="44"/>
        <v>13.7</v>
      </c>
      <c r="Q259" s="23">
        <f t="shared" si="44"/>
        <v>6.9</v>
      </c>
      <c r="R259" s="23">
        <f t="shared" si="44"/>
        <v>3.4</v>
      </c>
      <c r="S259" s="23">
        <f t="shared" si="44"/>
        <v>465</v>
      </c>
      <c r="T259" s="23">
        <f t="shared" si="44"/>
        <v>0</v>
      </c>
      <c r="U259" s="23">
        <f t="shared" si="44"/>
        <v>57</v>
      </c>
      <c r="V259" s="23">
        <f t="shared" si="44"/>
        <v>0</v>
      </c>
      <c r="W259" s="23">
        <f t="shared" si="44"/>
        <v>0</v>
      </c>
      <c r="X259" s="23">
        <f t="shared" si="44"/>
        <v>9</v>
      </c>
      <c r="Y259" s="23">
        <f t="shared" si="44"/>
        <v>0</v>
      </c>
      <c r="Z259" s="23">
        <f t="shared" si="44"/>
        <v>0.5</v>
      </c>
      <c r="AA259" s="23">
        <f t="shared" si="44"/>
        <v>0</v>
      </c>
      <c r="AB259" s="23">
        <f t="shared" si="44"/>
        <v>1</v>
      </c>
      <c r="AC259" s="28">
        <v>3</v>
      </c>
      <c r="AD259" s="23">
        <f>SUM(AD241+AD244+AD253+AD257)</f>
        <v>1</v>
      </c>
    </row>
    <row r="260" spans="1:30" ht="47.25" customHeight="1" thickBot="1">
      <c r="A260" s="171" t="s">
        <v>172</v>
      </c>
      <c r="B260" s="172"/>
      <c r="C260" s="172"/>
      <c r="D260" s="172"/>
      <c r="E260" s="172"/>
      <c r="F260" s="172"/>
      <c r="G260" s="172"/>
      <c r="H260" s="172"/>
      <c r="I260" s="172"/>
      <c r="J260" s="172"/>
      <c r="K260" s="172"/>
      <c r="L260" s="172"/>
      <c r="M260" s="172"/>
      <c r="N260" s="172"/>
      <c r="O260" s="172"/>
      <c r="P260" s="172"/>
      <c r="Q260" s="172"/>
      <c r="R260" s="172"/>
      <c r="S260" s="172"/>
      <c r="T260" s="172"/>
      <c r="U260" s="172"/>
      <c r="V260" s="172"/>
      <c r="W260" s="172"/>
      <c r="X260" s="172"/>
      <c r="Y260" s="172"/>
      <c r="Z260" s="172"/>
      <c r="AA260" s="172"/>
      <c r="AB260" s="172"/>
      <c r="AC260" s="172"/>
      <c r="AD260" s="173"/>
    </row>
    <row r="261" spans="1:30" ht="57.75" thickBot="1">
      <c r="A261" s="171" t="s">
        <v>21</v>
      </c>
      <c r="B261" s="172"/>
      <c r="C261" s="172"/>
      <c r="D261" s="172"/>
      <c r="E261" s="172"/>
      <c r="F261" s="172"/>
      <c r="G261" s="172"/>
      <c r="H261" s="172"/>
      <c r="I261" s="172"/>
      <c r="J261" s="172"/>
      <c r="K261" s="172"/>
      <c r="L261" s="172"/>
      <c r="M261" s="172"/>
      <c r="N261" s="172"/>
      <c r="O261" s="172"/>
      <c r="P261" s="172"/>
      <c r="Q261" s="172"/>
      <c r="R261" s="172"/>
      <c r="S261" s="172"/>
      <c r="T261" s="172"/>
      <c r="U261" s="172"/>
      <c r="V261" s="172"/>
      <c r="W261" s="172"/>
      <c r="X261" s="172"/>
      <c r="Y261" s="172"/>
      <c r="Z261" s="172"/>
      <c r="AA261" s="172"/>
      <c r="AB261" s="172"/>
      <c r="AC261" s="172"/>
      <c r="AD261" s="173"/>
    </row>
    <row r="262" spans="1:30" ht="57">
      <c r="A262" s="185" t="s">
        <v>158</v>
      </c>
      <c r="B262" s="187" t="s">
        <v>25</v>
      </c>
      <c r="C262" s="167" t="s">
        <v>69</v>
      </c>
      <c r="D262" s="167" t="s">
        <v>70</v>
      </c>
      <c r="E262" s="167" t="s">
        <v>71</v>
      </c>
      <c r="F262" s="167" t="s">
        <v>72</v>
      </c>
      <c r="G262" s="167" t="s">
        <v>65</v>
      </c>
      <c r="H262" s="167" t="s">
        <v>73</v>
      </c>
      <c r="I262" s="167" t="s">
        <v>133</v>
      </c>
      <c r="J262" s="167" t="s">
        <v>124</v>
      </c>
      <c r="K262" s="9"/>
      <c r="L262" s="167" t="s">
        <v>141</v>
      </c>
      <c r="M262" s="167" t="s">
        <v>75</v>
      </c>
      <c r="N262" s="167" t="s">
        <v>53</v>
      </c>
      <c r="O262" s="167" t="s">
        <v>54</v>
      </c>
      <c r="P262" s="167" t="s">
        <v>76</v>
      </c>
      <c r="Q262" s="167" t="s">
        <v>55</v>
      </c>
      <c r="R262" s="167" t="s">
        <v>77</v>
      </c>
      <c r="S262" s="167" t="s">
        <v>80</v>
      </c>
      <c r="T262" s="167" t="s">
        <v>84</v>
      </c>
      <c r="U262" s="167" t="s">
        <v>128</v>
      </c>
      <c r="V262" s="167" t="s">
        <v>134</v>
      </c>
      <c r="W262" s="167" t="s">
        <v>135</v>
      </c>
      <c r="X262" s="167" t="s">
        <v>56</v>
      </c>
      <c r="Y262" s="167" t="s">
        <v>57</v>
      </c>
      <c r="Z262" s="167" t="s">
        <v>59</v>
      </c>
      <c r="AA262" s="9"/>
      <c r="AB262" s="167" t="s">
        <v>78</v>
      </c>
      <c r="AC262" s="176" t="s">
        <v>58</v>
      </c>
      <c r="AD262" s="167" t="s">
        <v>79</v>
      </c>
    </row>
    <row r="263" spans="1:30" ht="409.5" customHeight="1" thickBot="1">
      <c r="A263" s="186"/>
      <c r="B263" s="188"/>
      <c r="C263" s="168"/>
      <c r="D263" s="168"/>
      <c r="E263" s="168"/>
      <c r="F263" s="168"/>
      <c r="G263" s="168"/>
      <c r="H263" s="168"/>
      <c r="I263" s="168"/>
      <c r="J263" s="168"/>
      <c r="K263" s="10" t="s">
        <v>74</v>
      </c>
      <c r="L263" s="168"/>
      <c r="M263" s="168"/>
      <c r="N263" s="168"/>
      <c r="O263" s="168"/>
      <c r="P263" s="168"/>
      <c r="Q263" s="168"/>
      <c r="R263" s="168"/>
      <c r="S263" s="168"/>
      <c r="T263" s="168"/>
      <c r="U263" s="168"/>
      <c r="V263" s="168"/>
      <c r="W263" s="168"/>
      <c r="X263" s="168"/>
      <c r="Y263" s="168"/>
      <c r="Z263" s="168"/>
      <c r="AA263" s="10" t="s">
        <v>66</v>
      </c>
      <c r="AB263" s="168"/>
      <c r="AC263" s="177"/>
      <c r="AD263" s="168"/>
    </row>
    <row r="264" spans="1:30" ht="57.75" thickBot="1">
      <c r="A264" s="14">
        <v>1</v>
      </c>
      <c r="B264" s="15">
        <v>2</v>
      </c>
      <c r="C264" s="16" t="s">
        <v>67</v>
      </c>
      <c r="D264" s="17">
        <v>4</v>
      </c>
      <c r="E264" s="16">
        <v>5</v>
      </c>
      <c r="F264" s="16">
        <v>6</v>
      </c>
      <c r="G264" s="16">
        <v>7</v>
      </c>
      <c r="H264" s="16">
        <v>8</v>
      </c>
      <c r="I264" s="16" t="s">
        <v>68</v>
      </c>
      <c r="J264" s="17">
        <v>10</v>
      </c>
      <c r="K264" s="16">
        <v>11</v>
      </c>
      <c r="L264" s="16">
        <v>12</v>
      </c>
      <c r="M264" s="16">
        <v>13</v>
      </c>
      <c r="N264" s="16">
        <v>14</v>
      </c>
      <c r="O264" s="16">
        <v>15</v>
      </c>
      <c r="P264" s="18">
        <v>16</v>
      </c>
      <c r="Q264" s="16">
        <v>17</v>
      </c>
      <c r="R264" s="18">
        <v>18</v>
      </c>
      <c r="S264" s="16">
        <v>19</v>
      </c>
      <c r="T264" s="18">
        <v>20</v>
      </c>
      <c r="U264" s="16">
        <v>22</v>
      </c>
      <c r="V264" s="16">
        <v>23</v>
      </c>
      <c r="W264" s="18">
        <v>24</v>
      </c>
      <c r="X264" s="16">
        <v>25</v>
      </c>
      <c r="Y264" s="16">
        <v>26</v>
      </c>
      <c r="Z264" s="16">
        <v>27</v>
      </c>
      <c r="AA264" s="18">
        <v>28</v>
      </c>
      <c r="AB264" s="16">
        <v>29</v>
      </c>
      <c r="AC264" s="19">
        <v>30</v>
      </c>
      <c r="AD264" s="16">
        <v>31</v>
      </c>
    </row>
    <row r="265" spans="1:30" ht="57.75" thickBot="1">
      <c r="A265" s="171" t="s">
        <v>6</v>
      </c>
      <c r="B265" s="172"/>
      <c r="C265" s="172"/>
      <c r="D265" s="172"/>
      <c r="E265" s="172"/>
      <c r="F265" s="172"/>
      <c r="G265" s="172"/>
      <c r="H265" s="172"/>
      <c r="I265" s="172"/>
      <c r="J265" s="172"/>
      <c r="K265" s="172"/>
      <c r="L265" s="172"/>
      <c r="M265" s="172"/>
      <c r="N265" s="172"/>
      <c r="O265" s="172"/>
      <c r="P265" s="172"/>
      <c r="Q265" s="172"/>
      <c r="R265" s="172"/>
      <c r="S265" s="172"/>
      <c r="T265" s="172"/>
      <c r="U265" s="172"/>
      <c r="V265" s="172"/>
      <c r="W265" s="172"/>
      <c r="X265" s="172"/>
      <c r="Y265" s="172"/>
      <c r="Z265" s="172"/>
      <c r="AA265" s="172"/>
      <c r="AB265" s="172"/>
      <c r="AC265" s="172"/>
      <c r="AD265" s="173"/>
    </row>
    <row r="266" spans="1:30" ht="115.5" thickBot="1">
      <c r="A266" s="23">
        <v>68.23</v>
      </c>
      <c r="B266" s="33" t="s">
        <v>215</v>
      </c>
      <c r="C266" s="23"/>
      <c r="D266" s="24"/>
      <c r="E266" s="24"/>
      <c r="F266" s="24"/>
      <c r="G266" s="24">
        <v>23</v>
      </c>
      <c r="H266" s="25"/>
      <c r="I266" s="25"/>
      <c r="J266" s="25"/>
      <c r="K266" s="25"/>
      <c r="L266" s="25"/>
      <c r="M266" s="25"/>
      <c r="N266" s="26"/>
      <c r="O266" s="23">
        <v>4</v>
      </c>
      <c r="P266" s="26">
        <v>2</v>
      </c>
      <c r="Q266" s="23"/>
      <c r="R266" s="26"/>
      <c r="S266" s="23">
        <v>136</v>
      </c>
      <c r="T266" s="26"/>
      <c r="U266" s="23"/>
      <c r="V266" s="23"/>
      <c r="W266" s="26"/>
      <c r="X266" s="23"/>
      <c r="Y266" s="23"/>
      <c r="Z266" s="23"/>
      <c r="AA266" s="26"/>
      <c r="AB266" s="23"/>
      <c r="AC266" s="26"/>
      <c r="AD266" s="23"/>
    </row>
    <row r="267" spans="1:30" ht="115.5" thickBot="1">
      <c r="A267" s="21">
        <v>86</v>
      </c>
      <c r="B267" s="27" t="s">
        <v>145</v>
      </c>
      <c r="C267" s="23"/>
      <c r="D267" s="25"/>
      <c r="E267" s="25"/>
      <c r="F267" s="25"/>
      <c r="G267" s="25"/>
      <c r="H267" s="25"/>
      <c r="I267" s="25"/>
      <c r="J267" s="25"/>
      <c r="K267" s="25"/>
      <c r="L267" s="25"/>
      <c r="M267" s="25"/>
      <c r="N267" s="21"/>
      <c r="O267" s="23">
        <v>4</v>
      </c>
      <c r="P267" s="21"/>
      <c r="Q267" s="26"/>
      <c r="R267" s="21"/>
      <c r="S267" s="26">
        <v>30</v>
      </c>
      <c r="T267" s="21"/>
      <c r="U267" s="21"/>
      <c r="V267" s="26"/>
      <c r="W267" s="21"/>
      <c r="X267" s="26"/>
      <c r="Y267" s="21"/>
      <c r="Z267" s="26"/>
      <c r="AA267" s="21">
        <v>1.6</v>
      </c>
      <c r="AB267" s="21"/>
      <c r="AC267" s="30"/>
      <c r="AD267" s="23"/>
    </row>
    <row r="268" spans="1:30" ht="57.75" thickBot="1">
      <c r="A268" s="21">
        <v>16</v>
      </c>
      <c r="B268" s="27" t="s">
        <v>43</v>
      </c>
      <c r="C268" s="25">
        <v>20</v>
      </c>
      <c r="D268" s="24"/>
      <c r="E268" s="24"/>
      <c r="F268" s="24"/>
      <c r="G268" s="24"/>
      <c r="H268" s="25"/>
      <c r="I268" s="25"/>
      <c r="J268" s="25"/>
      <c r="K268" s="25"/>
      <c r="L268" s="25"/>
      <c r="M268" s="25"/>
      <c r="N268" s="26"/>
      <c r="O268" s="23"/>
      <c r="P268" s="26">
        <v>5</v>
      </c>
      <c r="Q268" s="23"/>
      <c r="R268" s="26"/>
      <c r="S268" s="23"/>
      <c r="T268" s="26"/>
      <c r="U268" s="23"/>
      <c r="V268" s="21"/>
      <c r="W268" s="26"/>
      <c r="X268" s="23"/>
      <c r="Y268" s="23"/>
      <c r="Z268" s="26"/>
      <c r="AA268" s="21"/>
      <c r="AB268" s="23"/>
      <c r="AC268" s="26"/>
      <c r="AD268" s="23"/>
    </row>
    <row r="269" spans="1:30" ht="57.75" thickBot="1">
      <c r="A269" s="21"/>
      <c r="B269" s="27" t="s">
        <v>7</v>
      </c>
      <c r="C269" s="23">
        <f>SUM(C266+C267+C268)</f>
        <v>20</v>
      </c>
      <c r="D269" s="23">
        <f aca="true" t="shared" si="45" ref="D269:AD269">SUM(D266+D267+D268)</f>
        <v>0</v>
      </c>
      <c r="E269" s="23">
        <f t="shared" si="45"/>
        <v>0</v>
      </c>
      <c r="F269" s="23">
        <f t="shared" si="45"/>
        <v>0</v>
      </c>
      <c r="G269" s="23">
        <f t="shared" si="45"/>
        <v>23</v>
      </c>
      <c r="H269" s="23">
        <f t="shared" si="45"/>
        <v>0</v>
      </c>
      <c r="I269" s="23">
        <f t="shared" si="45"/>
        <v>0</v>
      </c>
      <c r="J269" s="23">
        <f t="shared" si="45"/>
        <v>0</v>
      </c>
      <c r="K269" s="23">
        <f t="shared" si="45"/>
        <v>0</v>
      </c>
      <c r="L269" s="23">
        <f t="shared" si="45"/>
        <v>0</v>
      </c>
      <c r="M269" s="23">
        <f t="shared" si="45"/>
        <v>0</v>
      </c>
      <c r="N269" s="23">
        <f t="shared" si="45"/>
        <v>0</v>
      </c>
      <c r="O269" s="23">
        <f t="shared" si="45"/>
        <v>8</v>
      </c>
      <c r="P269" s="23">
        <f t="shared" si="45"/>
        <v>7</v>
      </c>
      <c r="Q269" s="23">
        <f t="shared" si="45"/>
        <v>0</v>
      </c>
      <c r="R269" s="23">
        <f t="shared" si="45"/>
        <v>0</v>
      </c>
      <c r="S269" s="23">
        <f t="shared" si="45"/>
        <v>166</v>
      </c>
      <c r="T269" s="23">
        <f t="shared" si="45"/>
        <v>0</v>
      </c>
      <c r="U269" s="23">
        <f t="shared" si="45"/>
        <v>0</v>
      </c>
      <c r="V269" s="23">
        <f t="shared" si="45"/>
        <v>0</v>
      </c>
      <c r="W269" s="23">
        <f t="shared" si="45"/>
        <v>0</v>
      </c>
      <c r="X269" s="23">
        <f t="shared" si="45"/>
        <v>0</v>
      </c>
      <c r="Y269" s="23">
        <f t="shared" si="45"/>
        <v>0</v>
      </c>
      <c r="Z269" s="23">
        <f t="shared" si="45"/>
        <v>0</v>
      </c>
      <c r="AA269" s="23">
        <f t="shared" si="45"/>
        <v>1.6</v>
      </c>
      <c r="AB269" s="23">
        <f t="shared" si="45"/>
        <v>0</v>
      </c>
      <c r="AC269" s="28">
        <f t="shared" si="45"/>
        <v>0</v>
      </c>
      <c r="AD269" s="23">
        <f t="shared" si="45"/>
        <v>0</v>
      </c>
    </row>
    <row r="270" spans="1:30" ht="57.75" thickBot="1">
      <c r="A270" s="178" t="s">
        <v>64</v>
      </c>
      <c r="B270" s="184"/>
      <c r="C270" s="184"/>
      <c r="D270" s="184"/>
      <c r="E270" s="184"/>
      <c r="F270" s="184"/>
      <c r="G270" s="184"/>
      <c r="H270" s="184"/>
      <c r="I270" s="184"/>
      <c r="J270" s="184"/>
      <c r="K270" s="184"/>
      <c r="L270" s="184"/>
      <c r="M270" s="184"/>
      <c r="N270" s="184"/>
      <c r="O270" s="184"/>
      <c r="P270" s="184"/>
      <c r="Q270" s="184"/>
      <c r="R270" s="184"/>
      <c r="S270" s="184"/>
      <c r="T270" s="184"/>
      <c r="U270" s="184"/>
      <c r="V270" s="184"/>
      <c r="W270" s="184"/>
      <c r="X270" s="184"/>
      <c r="Y270" s="184"/>
      <c r="Z270" s="184"/>
      <c r="AA270" s="184"/>
      <c r="AB270" s="184"/>
      <c r="AC270" s="184"/>
      <c r="AD270" s="179"/>
    </row>
    <row r="271" spans="1:30" ht="173.25" thickBot="1">
      <c r="A271" s="21">
        <v>76</v>
      </c>
      <c r="B271" s="27" t="s">
        <v>161</v>
      </c>
      <c r="C271" s="25"/>
      <c r="D271" s="25"/>
      <c r="E271" s="25"/>
      <c r="F271" s="25"/>
      <c r="G271" s="25"/>
      <c r="H271" s="25"/>
      <c r="I271" s="25"/>
      <c r="J271" s="25"/>
      <c r="K271" s="25"/>
      <c r="L271" s="25">
        <v>110</v>
      </c>
      <c r="M271" s="25"/>
      <c r="N271" s="26"/>
      <c r="O271" s="23"/>
      <c r="P271" s="26"/>
      <c r="Q271" s="23"/>
      <c r="R271" s="26"/>
      <c r="S271" s="23"/>
      <c r="T271" s="26"/>
      <c r="U271" s="23"/>
      <c r="V271" s="26"/>
      <c r="W271" s="23"/>
      <c r="X271" s="23"/>
      <c r="Y271" s="26"/>
      <c r="Z271" s="23"/>
      <c r="AA271" s="26"/>
      <c r="AB271" s="23"/>
      <c r="AC271" s="28"/>
      <c r="AD271" s="21"/>
    </row>
    <row r="272" spans="1:30" ht="57.75" thickBot="1">
      <c r="A272" s="21"/>
      <c r="B272" s="27" t="s">
        <v>31</v>
      </c>
      <c r="C272" s="25">
        <f aca="true" t="shared" si="46" ref="C272:AD272">SUM(C271:C271)</f>
        <v>0</v>
      </c>
      <c r="D272" s="25">
        <f t="shared" si="46"/>
        <v>0</v>
      </c>
      <c r="E272" s="25">
        <f t="shared" si="46"/>
        <v>0</v>
      </c>
      <c r="F272" s="25">
        <f t="shared" si="46"/>
        <v>0</v>
      </c>
      <c r="G272" s="25">
        <f t="shared" si="46"/>
        <v>0</v>
      </c>
      <c r="H272" s="25">
        <f t="shared" si="46"/>
        <v>0</v>
      </c>
      <c r="I272" s="25">
        <f t="shared" si="46"/>
        <v>0</v>
      </c>
      <c r="J272" s="25">
        <f t="shared" si="46"/>
        <v>0</v>
      </c>
      <c r="K272" s="25">
        <f t="shared" si="46"/>
        <v>0</v>
      </c>
      <c r="L272" s="25">
        <f t="shared" si="46"/>
        <v>110</v>
      </c>
      <c r="M272" s="25">
        <f t="shared" si="46"/>
        <v>0</v>
      </c>
      <c r="N272" s="25">
        <f t="shared" si="46"/>
        <v>0</v>
      </c>
      <c r="O272" s="25">
        <f t="shared" si="46"/>
        <v>0</v>
      </c>
      <c r="P272" s="25">
        <f t="shared" si="46"/>
        <v>0</v>
      </c>
      <c r="Q272" s="25">
        <f t="shared" si="46"/>
        <v>0</v>
      </c>
      <c r="R272" s="25">
        <f t="shared" si="46"/>
        <v>0</v>
      </c>
      <c r="S272" s="25">
        <f t="shared" si="46"/>
        <v>0</v>
      </c>
      <c r="T272" s="25">
        <f t="shared" si="46"/>
        <v>0</v>
      </c>
      <c r="U272" s="25">
        <f t="shared" si="46"/>
        <v>0</v>
      </c>
      <c r="V272" s="25">
        <f t="shared" si="46"/>
        <v>0</v>
      </c>
      <c r="W272" s="25">
        <f t="shared" si="46"/>
        <v>0</v>
      </c>
      <c r="X272" s="25">
        <f t="shared" si="46"/>
        <v>0</v>
      </c>
      <c r="Y272" s="25">
        <f t="shared" si="46"/>
        <v>0</v>
      </c>
      <c r="Z272" s="25">
        <f t="shared" si="46"/>
        <v>0</v>
      </c>
      <c r="AA272" s="25">
        <f t="shared" si="46"/>
        <v>0</v>
      </c>
      <c r="AB272" s="25">
        <f t="shared" si="46"/>
        <v>0</v>
      </c>
      <c r="AC272" s="26">
        <f t="shared" si="46"/>
        <v>0</v>
      </c>
      <c r="AD272" s="21">
        <f t="shared" si="46"/>
        <v>0</v>
      </c>
    </row>
    <row r="273" spans="1:30" ht="57.75" thickBot="1">
      <c r="A273" s="171" t="s">
        <v>9</v>
      </c>
      <c r="B273" s="172"/>
      <c r="C273" s="172"/>
      <c r="D273" s="172"/>
      <c r="E273" s="172"/>
      <c r="F273" s="172"/>
      <c r="G273" s="172"/>
      <c r="H273" s="172"/>
      <c r="I273" s="172"/>
      <c r="J273" s="172"/>
      <c r="K273" s="172"/>
      <c r="L273" s="172"/>
      <c r="M273" s="172"/>
      <c r="N273" s="172"/>
      <c r="O273" s="172"/>
      <c r="P273" s="172"/>
      <c r="Q273" s="172"/>
      <c r="R273" s="172"/>
      <c r="S273" s="172"/>
      <c r="T273" s="172"/>
      <c r="U273" s="172"/>
      <c r="V273" s="172"/>
      <c r="W273" s="172"/>
      <c r="X273" s="172"/>
      <c r="Y273" s="172"/>
      <c r="Z273" s="172"/>
      <c r="AA273" s="172"/>
      <c r="AB273" s="172"/>
      <c r="AC273" s="172"/>
      <c r="AD273" s="173"/>
    </row>
    <row r="274" spans="1:30" ht="115.5" thickBot="1">
      <c r="A274" s="23">
        <v>89</v>
      </c>
      <c r="B274" s="36" t="s">
        <v>146</v>
      </c>
      <c r="C274" s="23"/>
      <c r="D274" s="25"/>
      <c r="E274" s="25"/>
      <c r="F274" s="25"/>
      <c r="G274" s="25"/>
      <c r="H274" s="25"/>
      <c r="I274" s="25"/>
      <c r="J274" s="25">
        <v>45</v>
      </c>
      <c r="K274" s="25"/>
      <c r="L274" s="25"/>
      <c r="M274" s="25"/>
      <c r="N274" s="26"/>
      <c r="O274" s="21"/>
      <c r="P274" s="26"/>
      <c r="Q274" s="21"/>
      <c r="R274" s="26"/>
      <c r="S274" s="21"/>
      <c r="T274" s="26"/>
      <c r="U274" s="21"/>
      <c r="V274" s="26"/>
      <c r="W274" s="23"/>
      <c r="X274" s="21"/>
      <c r="Y274" s="26"/>
      <c r="Z274" s="21"/>
      <c r="AA274" s="23"/>
      <c r="AB274" s="26"/>
      <c r="AC274" s="30"/>
      <c r="AD274" s="16"/>
    </row>
    <row r="275" spans="1:30" ht="117.75" thickBot="1">
      <c r="A275" s="67">
        <v>69</v>
      </c>
      <c r="B275" s="27" t="s">
        <v>174</v>
      </c>
      <c r="C275" s="23"/>
      <c r="D275" s="25"/>
      <c r="E275" s="25"/>
      <c r="F275" s="25"/>
      <c r="G275" s="25"/>
      <c r="H275" s="25"/>
      <c r="I275" s="25">
        <v>20</v>
      </c>
      <c r="J275" s="25">
        <v>43.8</v>
      </c>
      <c r="K275" s="25"/>
      <c r="L275" s="25"/>
      <c r="M275" s="25"/>
      <c r="N275" s="26"/>
      <c r="O275" s="21">
        <v>0.6</v>
      </c>
      <c r="P275" s="26">
        <v>1</v>
      </c>
      <c r="Q275" s="21"/>
      <c r="R275" s="26"/>
      <c r="S275" s="21"/>
      <c r="T275" s="26"/>
      <c r="U275" s="21"/>
      <c r="V275" s="26">
        <v>16</v>
      </c>
      <c r="W275" s="21"/>
      <c r="X275" s="23">
        <v>9</v>
      </c>
      <c r="Y275" s="26"/>
      <c r="Z275" s="21"/>
      <c r="AA275" s="21"/>
      <c r="AB275" s="26"/>
      <c r="AC275" s="30"/>
      <c r="AD275" s="21"/>
    </row>
    <row r="276" spans="1:30" ht="115.5" thickBot="1">
      <c r="A276" s="21">
        <v>6</v>
      </c>
      <c r="B276" s="27" t="s">
        <v>48</v>
      </c>
      <c r="C276" s="25">
        <v>9</v>
      </c>
      <c r="D276" s="25"/>
      <c r="E276" s="25"/>
      <c r="F276" s="25"/>
      <c r="G276" s="25"/>
      <c r="H276" s="25"/>
      <c r="I276" s="25"/>
      <c r="J276" s="25">
        <v>4</v>
      </c>
      <c r="K276" s="25"/>
      <c r="L276" s="25"/>
      <c r="M276" s="25"/>
      <c r="N276" s="26"/>
      <c r="O276" s="21"/>
      <c r="P276" s="26"/>
      <c r="Q276" s="21">
        <v>3</v>
      </c>
      <c r="R276" s="26">
        <v>3</v>
      </c>
      <c r="S276" s="21">
        <v>10</v>
      </c>
      <c r="T276" s="21"/>
      <c r="U276" s="21">
        <v>34</v>
      </c>
      <c r="V276" s="26"/>
      <c r="W276" s="21"/>
      <c r="X276" s="21"/>
      <c r="Y276" s="26"/>
      <c r="Z276" s="21"/>
      <c r="AA276" s="26"/>
      <c r="AB276" s="21"/>
      <c r="AC276" s="30"/>
      <c r="AD276" s="21"/>
    </row>
    <row r="277" spans="1:30" ht="57.75" thickBot="1">
      <c r="A277" s="21">
        <v>78</v>
      </c>
      <c r="B277" s="27" t="s">
        <v>37</v>
      </c>
      <c r="C277" s="23"/>
      <c r="D277" s="25"/>
      <c r="E277" s="25">
        <v>1</v>
      </c>
      <c r="F277" s="25"/>
      <c r="G277" s="25"/>
      <c r="H277" s="25"/>
      <c r="I277" s="25"/>
      <c r="J277" s="25">
        <v>116</v>
      </c>
      <c r="K277" s="25"/>
      <c r="L277" s="25"/>
      <c r="M277" s="25"/>
      <c r="N277" s="21"/>
      <c r="O277" s="26">
        <v>3</v>
      </c>
      <c r="P277" s="21"/>
      <c r="Q277" s="26">
        <v>3</v>
      </c>
      <c r="R277" s="21"/>
      <c r="S277" s="26"/>
      <c r="T277" s="30"/>
      <c r="U277" s="21"/>
      <c r="V277" s="26"/>
      <c r="W277" s="21"/>
      <c r="X277" s="26"/>
      <c r="Y277" s="21"/>
      <c r="Z277" s="21"/>
      <c r="AA277" s="26"/>
      <c r="AB277" s="21"/>
      <c r="AC277" s="30"/>
      <c r="AD277" s="21"/>
    </row>
    <row r="278" spans="1:30" ht="115.5" thickBot="1">
      <c r="A278" s="21">
        <v>54</v>
      </c>
      <c r="B278" s="27" t="s">
        <v>92</v>
      </c>
      <c r="C278" s="23"/>
      <c r="D278" s="25"/>
      <c r="E278" s="25"/>
      <c r="F278" s="25"/>
      <c r="G278" s="25"/>
      <c r="H278" s="25"/>
      <c r="I278" s="25"/>
      <c r="J278" s="25"/>
      <c r="K278" s="25"/>
      <c r="L278" s="25">
        <v>31</v>
      </c>
      <c r="M278" s="25"/>
      <c r="N278" s="26"/>
      <c r="O278" s="21">
        <v>9</v>
      </c>
      <c r="P278" s="26"/>
      <c r="Q278" s="21"/>
      <c r="R278" s="26"/>
      <c r="S278" s="21"/>
      <c r="T278" s="21"/>
      <c r="U278" s="21"/>
      <c r="V278" s="26"/>
      <c r="W278" s="21"/>
      <c r="X278" s="21"/>
      <c r="Y278" s="26"/>
      <c r="Z278" s="21"/>
      <c r="AA278" s="26"/>
      <c r="AB278" s="21"/>
      <c r="AC278" s="30"/>
      <c r="AD278" s="21"/>
    </row>
    <row r="279" spans="1:30" ht="115.5" thickBot="1">
      <c r="A279" s="21" t="s">
        <v>36</v>
      </c>
      <c r="B279" s="27" t="s">
        <v>69</v>
      </c>
      <c r="C279" s="25">
        <v>15</v>
      </c>
      <c r="D279" s="25"/>
      <c r="E279" s="25"/>
      <c r="F279" s="25"/>
      <c r="G279" s="25"/>
      <c r="H279" s="25"/>
      <c r="I279" s="24"/>
      <c r="J279" s="24"/>
      <c r="K279" s="24"/>
      <c r="L279" s="24"/>
      <c r="M279" s="24"/>
      <c r="N279" s="24"/>
      <c r="O279" s="24"/>
      <c r="P279" s="24"/>
      <c r="Q279" s="24"/>
      <c r="R279" s="24"/>
      <c r="S279" s="24"/>
      <c r="T279" s="24"/>
      <c r="U279" s="24"/>
      <c r="V279" s="24"/>
      <c r="W279" s="24"/>
      <c r="X279" s="24"/>
      <c r="Y279" s="24"/>
      <c r="Z279" s="24"/>
      <c r="AA279" s="24"/>
      <c r="AB279" s="24"/>
      <c r="AC279" s="31"/>
      <c r="AD279" s="21"/>
    </row>
    <row r="280" spans="1:30" ht="115.5" thickBot="1">
      <c r="A280" s="21" t="s">
        <v>36</v>
      </c>
      <c r="B280" s="27" t="s">
        <v>85</v>
      </c>
      <c r="C280" s="23"/>
      <c r="D280" s="25">
        <v>30</v>
      </c>
      <c r="E280" s="25"/>
      <c r="F280" s="25"/>
      <c r="G280" s="25"/>
      <c r="H280" s="25"/>
      <c r="I280" s="24"/>
      <c r="J280" s="24"/>
      <c r="K280" s="24"/>
      <c r="L280" s="24"/>
      <c r="M280" s="24"/>
      <c r="N280" s="24"/>
      <c r="O280" s="24"/>
      <c r="P280" s="24"/>
      <c r="Q280" s="24"/>
      <c r="R280" s="24"/>
      <c r="S280" s="24"/>
      <c r="T280" s="24"/>
      <c r="U280" s="24"/>
      <c r="V280" s="24"/>
      <c r="W280" s="24"/>
      <c r="X280" s="24"/>
      <c r="Y280" s="24"/>
      <c r="Z280" s="24"/>
      <c r="AA280" s="24"/>
      <c r="AB280" s="24"/>
      <c r="AC280" s="31"/>
      <c r="AD280" s="21"/>
    </row>
    <row r="281" spans="1:30" ht="57.75" thickBot="1">
      <c r="A281" s="23"/>
      <c r="B281" s="29" t="s">
        <v>31</v>
      </c>
      <c r="C281" s="23">
        <f>SUM(C274:C280)</f>
        <v>24</v>
      </c>
      <c r="D281" s="23">
        <f aca="true" t="shared" si="47" ref="D281:AD281">SUM(D274:D280)</f>
        <v>30</v>
      </c>
      <c r="E281" s="23">
        <f t="shared" si="47"/>
        <v>1</v>
      </c>
      <c r="F281" s="23">
        <f t="shared" si="47"/>
        <v>0</v>
      </c>
      <c r="G281" s="23">
        <f t="shared" si="47"/>
        <v>0</v>
      </c>
      <c r="H281" s="23">
        <f t="shared" si="47"/>
        <v>0</v>
      </c>
      <c r="I281" s="23">
        <f t="shared" si="47"/>
        <v>20</v>
      </c>
      <c r="J281" s="23">
        <f t="shared" si="47"/>
        <v>208.8</v>
      </c>
      <c r="K281" s="23">
        <f t="shared" si="47"/>
        <v>0</v>
      </c>
      <c r="L281" s="23">
        <f t="shared" si="47"/>
        <v>31</v>
      </c>
      <c r="M281" s="23">
        <f t="shared" si="47"/>
        <v>0</v>
      </c>
      <c r="N281" s="23">
        <f t="shared" si="47"/>
        <v>0</v>
      </c>
      <c r="O281" s="23">
        <f t="shared" si="47"/>
        <v>12.6</v>
      </c>
      <c r="P281" s="23">
        <f t="shared" si="47"/>
        <v>1</v>
      </c>
      <c r="Q281" s="23">
        <f t="shared" si="47"/>
        <v>6</v>
      </c>
      <c r="R281" s="23">
        <f t="shared" si="47"/>
        <v>3</v>
      </c>
      <c r="S281" s="23">
        <f t="shared" si="47"/>
        <v>10</v>
      </c>
      <c r="T281" s="23">
        <f t="shared" si="47"/>
        <v>0</v>
      </c>
      <c r="U281" s="23">
        <f t="shared" si="47"/>
        <v>34</v>
      </c>
      <c r="V281" s="23">
        <f t="shared" si="47"/>
        <v>16</v>
      </c>
      <c r="W281" s="23">
        <f t="shared" si="47"/>
        <v>0</v>
      </c>
      <c r="X281" s="23">
        <f t="shared" si="47"/>
        <v>9</v>
      </c>
      <c r="Y281" s="23">
        <f t="shared" si="47"/>
        <v>0</v>
      </c>
      <c r="Z281" s="23">
        <f t="shared" si="47"/>
        <v>0</v>
      </c>
      <c r="AA281" s="23">
        <f t="shared" si="47"/>
        <v>0</v>
      </c>
      <c r="AB281" s="23">
        <f t="shared" si="47"/>
        <v>0</v>
      </c>
      <c r="AC281" s="28">
        <f t="shared" si="47"/>
        <v>0</v>
      </c>
      <c r="AD281" s="23">
        <f t="shared" si="47"/>
        <v>0</v>
      </c>
    </row>
    <row r="282" spans="1:30" ht="57.75" thickBot="1">
      <c r="A282" s="171" t="s">
        <v>30</v>
      </c>
      <c r="B282" s="172"/>
      <c r="C282" s="172"/>
      <c r="D282" s="172"/>
      <c r="E282" s="172"/>
      <c r="F282" s="172"/>
      <c r="G282" s="172"/>
      <c r="H282" s="172"/>
      <c r="I282" s="172"/>
      <c r="J282" s="172"/>
      <c r="K282" s="172"/>
      <c r="L282" s="172"/>
      <c r="M282" s="172"/>
      <c r="N282" s="172"/>
      <c r="O282" s="172"/>
      <c r="P282" s="172"/>
      <c r="Q282" s="172"/>
      <c r="R282" s="172"/>
      <c r="S282" s="172"/>
      <c r="T282" s="172"/>
      <c r="U282" s="172"/>
      <c r="V282" s="172"/>
      <c r="W282" s="172"/>
      <c r="X282" s="172"/>
      <c r="Y282" s="172"/>
      <c r="Z282" s="172"/>
      <c r="AA282" s="172"/>
      <c r="AB282" s="172"/>
      <c r="AC282" s="172"/>
      <c r="AD282" s="173"/>
    </row>
    <row r="283" spans="1:30" ht="115.5" thickBot="1">
      <c r="A283" s="38">
        <v>37</v>
      </c>
      <c r="B283" s="48" t="s">
        <v>42</v>
      </c>
      <c r="C283" s="38"/>
      <c r="D283" s="44"/>
      <c r="E283" s="44"/>
      <c r="F283" s="44"/>
      <c r="G283" s="44"/>
      <c r="H283" s="40"/>
      <c r="I283" s="40"/>
      <c r="J283" s="40"/>
      <c r="K283" s="40"/>
      <c r="L283" s="40"/>
      <c r="M283" s="40"/>
      <c r="N283" s="40"/>
      <c r="O283" s="40"/>
      <c r="P283" s="40">
        <v>6</v>
      </c>
      <c r="Q283" s="40"/>
      <c r="R283" s="40">
        <v>62</v>
      </c>
      <c r="S283" s="40">
        <v>68</v>
      </c>
      <c r="T283" s="41"/>
      <c r="U283" s="38"/>
      <c r="V283" s="38"/>
      <c r="W283" s="40"/>
      <c r="X283" s="40"/>
      <c r="Y283" s="40"/>
      <c r="Z283" s="40"/>
      <c r="AA283" s="40"/>
      <c r="AB283" s="40"/>
      <c r="AC283" s="41"/>
      <c r="AD283" s="42"/>
    </row>
    <row r="284" spans="1:30" ht="173.25" thickBot="1">
      <c r="A284" s="23">
        <v>18</v>
      </c>
      <c r="B284" s="27" t="s">
        <v>103</v>
      </c>
      <c r="C284" s="23"/>
      <c r="D284" s="25"/>
      <c r="E284" s="25"/>
      <c r="F284" s="25"/>
      <c r="G284" s="25"/>
      <c r="H284" s="25"/>
      <c r="I284" s="25"/>
      <c r="J284" s="25">
        <v>60</v>
      </c>
      <c r="K284" s="25"/>
      <c r="L284" s="25"/>
      <c r="M284" s="25"/>
      <c r="N284" s="26"/>
      <c r="O284" s="21"/>
      <c r="P284" s="26"/>
      <c r="Q284" s="21"/>
      <c r="R284" s="26"/>
      <c r="S284" s="21"/>
      <c r="T284" s="26"/>
      <c r="U284" s="21"/>
      <c r="V284" s="26"/>
      <c r="W284" s="23"/>
      <c r="X284" s="21"/>
      <c r="Y284" s="26"/>
      <c r="Z284" s="21"/>
      <c r="AA284" s="23"/>
      <c r="AB284" s="26"/>
      <c r="AC284" s="30"/>
      <c r="AD284" s="16"/>
    </row>
    <row r="285" spans="1:30" ht="115.5" thickBot="1">
      <c r="A285" s="21" t="s">
        <v>36</v>
      </c>
      <c r="B285" s="27" t="s">
        <v>69</v>
      </c>
      <c r="C285" s="25">
        <v>15</v>
      </c>
      <c r="D285" s="25"/>
      <c r="E285" s="25"/>
      <c r="F285" s="25"/>
      <c r="G285" s="25"/>
      <c r="H285" s="25"/>
      <c r="I285" s="25"/>
      <c r="J285" s="25"/>
      <c r="K285" s="25"/>
      <c r="L285" s="25"/>
      <c r="M285" s="25"/>
      <c r="N285" s="25"/>
      <c r="O285" s="25"/>
      <c r="P285" s="25"/>
      <c r="Q285" s="25"/>
      <c r="R285" s="25"/>
      <c r="S285" s="25"/>
      <c r="T285" s="25"/>
      <c r="U285" s="25"/>
      <c r="V285" s="25"/>
      <c r="W285" s="25"/>
      <c r="X285" s="25"/>
      <c r="Y285" s="25"/>
      <c r="Z285" s="25"/>
      <c r="AA285" s="25"/>
      <c r="AB285" s="25"/>
      <c r="AC285" s="26"/>
      <c r="AD285" s="21"/>
    </row>
    <row r="286" spans="1:30" ht="57.75" thickBot="1">
      <c r="A286" s="37">
        <v>59</v>
      </c>
      <c r="B286" s="33" t="s">
        <v>46</v>
      </c>
      <c r="C286" s="23"/>
      <c r="D286" s="24"/>
      <c r="E286" s="24"/>
      <c r="F286" s="24"/>
      <c r="G286" s="24"/>
      <c r="H286" s="25"/>
      <c r="I286" s="25"/>
      <c r="J286" s="25"/>
      <c r="K286" s="25"/>
      <c r="L286" s="25"/>
      <c r="M286" s="25"/>
      <c r="N286" s="25"/>
      <c r="O286" s="23">
        <v>9</v>
      </c>
      <c r="P286" s="25"/>
      <c r="Q286" s="25"/>
      <c r="R286" s="25"/>
      <c r="S286" s="25">
        <v>42</v>
      </c>
      <c r="T286" s="25"/>
      <c r="U286" s="25"/>
      <c r="V286" s="25"/>
      <c r="W286" s="25"/>
      <c r="X286" s="25"/>
      <c r="Y286" s="25"/>
      <c r="Z286" s="23">
        <v>0.5</v>
      </c>
      <c r="AA286" s="25"/>
      <c r="AB286" s="25"/>
      <c r="AC286" s="26"/>
      <c r="AD286" s="21"/>
    </row>
    <row r="287" spans="1:30" ht="57.75" thickBot="1">
      <c r="A287" s="21"/>
      <c r="B287" s="27" t="s">
        <v>31</v>
      </c>
      <c r="C287" s="23">
        <f aca="true" t="shared" si="48" ref="C287:AD287">SUM(C283:C286)</f>
        <v>15</v>
      </c>
      <c r="D287" s="23">
        <f t="shared" si="48"/>
        <v>0</v>
      </c>
      <c r="E287" s="23">
        <f t="shared" si="48"/>
        <v>0</v>
      </c>
      <c r="F287" s="23">
        <f t="shared" si="48"/>
        <v>0</v>
      </c>
      <c r="G287" s="23">
        <f t="shared" si="48"/>
        <v>0</v>
      </c>
      <c r="H287" s="23">
        <f t="shared" si="48"/>
        <v>0</v>
      </c>
      <c r="I287" s="23">
        <f t="shared" si="48"/>
        <v>0</v>
      </c>
      <c r="J287" s="23">
        <f t="shared" si="48"/>
        <v>60</v>
      </c>
      <c r="K287" s="23">
        <f t="shared" si="48"/>
        <v>0</v>
      </c>
      <c r="L287" s="23">
        <f t="shared" si="48"/>
        <v>0</v>
      </c>
      <c r="M287" s="23">
        <f t="shared" si="48"/>
        <v>0</v>
      </c>
      <c r="N287" s="23">
        <f t="shared" si="48"/>
        <v>0</v>
      </c>
      <c r="O287" s="23">
        <f t="shared" si="48"/>
        <v>9</v>
      </c>
      <c r="P287" s="23">
        <f t="shared" si="48"/>
        <v>6</v>
      </c>
      <c r="Q287" s="23">
        <f t="shared" si="48"/>
        <v>0</v>
      </c>
      <c r="R287" s="23">
        <f t="shared" si="48"/>
        <v>62</v>
      </c>
      <c r="S287" s="23">
        <f t="shared" si="48"/>
        <v>110</v>
      </c>
      <c r="T287" s="23">
        <f t="shared" si="48"/>
        <v>0</v>
      </c>
      <c r="U287" s="23">
        <f t="shared" si="48"/>
        <v>0</v>
      </c>
      <c r="V287" s="23">
        <f t="shared" si="48"/>
        <v>0</v>
      </c>
      <c r="W287" s="23">
        <f t="shared" si="48"/>
        <v>0</v>
      </c>
      <c r="X287" s="23">
        <f t="shared" si="48"/>
        <v>0</v>
      </c>
      <c r="Y287" s="23">
        <f t="shared" si="48"/>
        <v>0</v>
      </c>
      <c r="Z287" s="23">
        <f t="shared" si="48"/>
        <v>0.5</v>
      </c>
      <c r="AA287" s="23">
        <f t="shared" si="48"/>
        <v>0</v>
      </c>
      <c r="AB287" s="23">
        <f t="shared" si="48"/>
        <v>0</v>
      </c>
      <c r="AC287" s="28">
        <f t="shared" si="48"/>
        <v>0</v>
      </c>
      <c r="AD287" s="23">
        <f t="shared" si="48"/>
        <v>0</v>
      </c>
    </row>
    <row r="288" spans="1:30" ht="115.5" thickBot="1">
      <c r="A288" s="14"/>
      <c r="B288" s="27" t="s">
        <v>86</v>
      </c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  <c r="P288" s="23"/>
      <c r="Q288" s="23"/>
      <c r="R288" s="23"/>
      <c r="S288" s="23"/>
      <c r="T288" s="23"/>
      <c r="U288" s="23"/>
      <c r="V288" s="23"/>
      <c r="W288" s="23"/>
      <c r="X288" s="23"/>
      <c r="Y288" s="23"/>
      <c r="Z288" s="23"/>
      <c r="AA288" s="23"/>
      <c r="AB288" s="23"/>
      <c r="AC288" s="28">
        <v>3</v>
      </c>
      <c r="AD288" s="23"/>
    </row>
    <row r="289" spans="1:30" ht="57.75" thickBot="1">
      <c r="A289" s="21"/>
      <c r="B289" s="34" t="s">
        <v>11</v>
      </c>
      <c r="C289" s="23">
        <f aca="true" t="shared" si="49" ref="C289:AB289">C269+C272+C281+C287</f>
        <v>59</v>
      </c>
      <c r="D289" s="23">
        <f t="shared" si="49"/>
        <v>30</v>
      </c>
      <c r="E289" s="23">
        <f t="shared" si="49"/>
        <v>1</v>
      </c>
      <c r="F289" s="23">
        <f t="shared" si="49"/>
        <v>0</v>
      </c>
      <c r="G289" s="23">
        <f t="shared" si="49"/>
        <v>23</v>
      </c>
      <c r="H289" s="23">
        <f t="shared" si="49"/>
        <v>0</v>
      </c>
      <c r="I289" s="23">
        <f t="shared" si="49"/>
        <v>20</v>
      </c>
      <c r="J289" s="23">
        <f t="shared" si="49"/>
        <v>268.8</v>
      </c>
      <c r="K289" s="23">
        <f t="shared" si="49"/>
        <v>0</v>
      </c>
      <c r="L289" s="23">
        <f t="shared" si="49"/>
        <v>141</v>
      </c>
      <c r="M289" s="23">
        <f t="shared" si="49"/>
        <v>0</v>
      </c>
      <c r="N289" s="23">
        <f t="shared" si="49"/>
        <v>0</v>
      </c>
      <c r="O289" s="23">
        <f t="shared" si="49"/>
        <v>29.6</v>
      </c>
      <c r="P289" s="23">
        <f t="shared" si="49"/>
        <v>14</v>
      </c>
      <c r="Q289" s="23">
        <f t="shared" si="49"/>
        <v>6</v>
      </c>
      <c r="R289" s="23">
        <f t="shared" si="49"/>
        <v>65</v>
      </c>
      <c r="S289" s="23">
        <f t="shared" si="49"/>
        <v>286</v>
      </c>
      <c r="T289" s="23">
        <f t="shared" si="49"/>
        <v>0</v>
      </c>
      <c r="U289" s="23">
        <f t="shared" si="49"/>
        <v>34</v>
      </c>
      <c r="V289" s="23">
        <f t="shared" si="49"/>
        <v>16</v>
      </c>
      <c r="W289" s="23">
        <f t="shared" si="49"/>
        <v>0</v>
      </c>
      <c r="X289" s="23">
        <f t="shared" si="49"/>
        <v>9</v>
      </c>
      <c r="Y289" s="23">
        <f t="shared" si="49"/>
        <v>0</v>
      </c>
      <c r="Z289" s="23">
        <f t="shared" si="49"/>
        <v>0.5</v>
      </c>
      <c r="AA289" s="23">
        <f t="shared" si="49"/>
        <v>1.6</v>
      </c>
      <c r="AB289" s="23">
        <f t="shared" si="49"/>
        <v>0</v>
      </c>
      <c r="AC289" s="28">
        <v>3</v>
      </c>
      <c r="AD289" s="23">
        <f>AD269+AD272+AD281+AD287</f>
        <v>0</v>
      </c>
    </row>
    <row r="290" spans="1:30" ht="57">
      <c r="A290" s="180"/>
      <c r="B290" s="181"/>
      <c r="C290" s="167" t="s">
        <v>69</v>
      </c>
      <c r="D290" s="167" t="s">
        <v>70</v>
      </c>
      <c r="E290" s="167" t="s">
        <v>71</v>
      </c>
      <c r="F290" s="167" t="s">
        <v>72</v>
      </c>
      <c r="G290" s="167" t="s">
        <v>65</v>
      </c>
      <c r="H290" s="167" t="s">
        <v>73</v>
      </c>
      <c r="I290" s="167" t="s">
        <v>133</v>
      </c>
      <c r="J290" s="167" t="s">
        <v>124</v>
      </c>
      <c r="K290" s="9"/>
      <c r="L290" s="167" t="s">
        <v>141</v>
      </c>
      <c r="M290" s="167" t="s">
        <v>75</v>
      </c>
      <c r="N290" s="167" t="s">
        <v>53</v>
      </c>
      <c r="O290" s="167" t="s">
        <v>54</v>
      </c>
      <c r="P290" s="167" t="s">
        <v>76</v>
      </c>
      <c r="Q290" s="167" t="s">
        <v>55</v>
      </c>
      <c r="R290" s="167" t="s">
        <v>77</v>
      </c>
      <c r="S290" s="167" t="s">
        <v>80</v>
      </c>
      <c r="T290" s="167" t="s">
        <v>84</v>
      </c>
      <c r="U290" s="167" t="s">
        <v>128</v>
      </c>
      <c r="V290" s="167" t="s">
        <v>134</v>
      </c>
      <c r="W290" s="167" t="s">
        <v>135</v>
      </c>
      <c r="X290" s="167" t="s">
        <v>56</v>
      </c>
      <c r="Y290" s="167" t="s">
        <v>57</v>
      </c>
      <c r="Z290" s="167" t="s">
        <v>59</v>
      </c>
      <c r="AA290" s="9"/>
      <c r="AB290" s="167" t="s">
        <v>78</v>
      </c>
      <c r="AC290" s="176" t="s">
        <v>58</v>
      </c>
      <c r="AD290" s="167" t="s">
        <v>79</v>
      </c>
    </row>
    <row r="291" spans="1:30" ht="409.5" customHeight="1" thickBot="1">
      <c r="A291" s="182"/>
      <c r="B291" s="183"/>
      <c r="C291" s="168"/>
      <c r="D291" s="168"/>
      <c r="E291" s="168"/>
      <c r="F291" s="168"/>
      <c r="G291" s="168"/>
      <c r="H291" s="168"/>
      <c r="I291" s="168"/>
      <c r="J291" s="168"/>
      <c r="K291" s="10" t="s">
        <v>74</v>
      </c>
      <c r="L291" s="168"/>
      <c r="M291" s="168"/>
      <c r="N291" s="168"/>
      <c r="O291" s="168"/>
      <c r="P291" s="168"/>
      <c r="Q291" s="168"/>
      <c r="R291" s="168"/>
      <c r="S291" s="168"/>
      <c r="T291" s="168"/>
      <c r="U291" s="168"/>
      <c r="V291" s="168"/>
      <c r="W291" s="168"/>
      <c r="X291" s="168"/>
      <c r="Y291" s="168"/>
      <c r="Z291" s="168"/>
      <c r="AA291" s="10" t="s">
        <v>66</v>
      </c>
      <c r="AB291" s="168"/>
      <c r="AC291" s="177"/>
      <c r="AD291" s="168"/>
    </row>
    <row r="292" spans="1:30" ht="57.75" thickBot="1">
      <c r="A292" s="178">
        <v>1</v>
      </c>
      <c r="B292" s="179"/>
      <c r="C292" s="15">
        <v>2</v>
      </c>
      <c r="D292" s="16" t="s">
        <v>67</v>
      </c>
      <c r="E292" s="17">
        <v>4</v>
      </c>
      <c r="F292" s="16">
        <v>5</v>
      </c>
      <c r="G292" s="16">
        <v>6</v>
      </c>
      <c r="H292" s="16">
        <v>7</v>
      </c>
      <c r="I292" s="16">
        <v>8</v>
      </c>
      <c r="J292" s="16" t="s">
        <v>68</v>
      </c>
      <c r="K292" s="17">
        <v>10</v>
      </c>
      <c r="L292" s="16">
        <v>11</v>
      </c>
      <c r="M292" s="16">
        <v>12</v>
      </c>
      <c r="N292" s="16">
        <v>13</v>
      </c>
      <c r="O292" s="16">
        <v>14</v>
      </c>
      <c r="P292" s="16">
        <v>15</v>
      </c>
      <c r="Q292" s="18">
        <v>16</v>
      </c>
      <c r="R292" s="16">
        <v>17</v>
      </c>
      <c r="S292" s="18">
        <v>18</v>
      </c>
      <c r="T292" s="16">
        <v>19</v>
      </c>
      <c r="U292" s="18">
        <v>20</v>
      </c>
      <c r="V292" s="16">
        <v>21</v>
      </c>
      <c r="W292" s="16">
        <v>22</v>
      </c>
      <c r="X292" s="18">
        <v>23</v>
      </c>
      <c r="Y292" s="16">
        <v>24</v>
      </c>
      <c r="Z292" s="16">
        <v>25</v>
      </c>
      <c r="AA292" s="16">
        <v>26</v>
      </c>
      <c r="AB292" s="18">
        <v>27</v>
      </c>
      <c r="AC292" s="19">
        <v>28</v>
      </c>
      <c r="AD292" s="16">
        <v>29</v>
      </c>
    </row>
    <row r="293" spans="1:30" ht="57.75" thickBot="1">
      <c r="A293" s="174" t="s">
        <v>39</v>
      </c>
      <c r="B293" s="175"/>
      <c r="C293" s="23">
        <f aca="true" t="shared" si="50" ref="C293:AD293">SUM(C28+C57+C86+C115+C143+C172+C200+C231+C259+C289)</f>
        <v>420</v>
      </c>
      <c r="D293" s="23">
        <f t="shared" si="50"/>
        <v>300</v>
      </c>
      <c r="E293" s="23">
        <f t="shared" si="50"/>
        <v>180.3</v>
      </c>
      <c r="F293" s="23">
        <f t="shared" si="50"/>
        <v>15</v>
      </c>
      <c r="G293" s="23">
        <f t="shared" si="50"/>
        <v>291</v>
      </c>
      <c r="H293" s="23">
        <f t="shared" si="50"/>
        <v>59</v>
      </c>
      <c r="I293" s="23">
        <f t="shared" si="50"/>
        <v>859</v>
      </c>
      <c r="J293" s="23">
        <f t="shared" si="50"/>
        <v>1291.9</v>
      </c>
      <c r="K293" s="23">
        <f t="shared" si="50"/>
        <v>750</v>
      </c>
      <c r="L293" s="23">
        <f t="shared" si="50"/>
        <v>721</v>
      </c>
      <c r="M293" s="23">
        <f t="shared" si="50"/>
        <v>80</v>
      </c>
      <c r="N293" s="23">
        <f t="shared" si="50"/>
        <v>52</v>
      </c>
      <c r="O293" s="23">
        <f t="shared" si="50"/>
        <v>277.9</v>
      </c>
      <c r="P293" s="23">
        <f t="shared" si="50"/>
        <v>140</v>
      </c>
      <c r="Q293" s="23">
        <f t="shared" si="50"/>
        <v>69.5</v>
      </c>
      <c r="R293" s="23">
        <f t="shared" si="50"/>
        <v>133.4</v>
      </c>
      <c r="S293" s="23">
        <f t="shared" si="50"/>
        <v>2885</v>
      </c>
      <c r="T293" s="23">
        <f t="shared" si="50"/>
        <v>240.5</v>
      </c>
      <c r="U293" s="23">
        <f t="shared" si="50"/>
        <v>395</v>
      </c>
      <c r="V293" s="23">
        <f t="shared" si="50"/>
        <v>154</v>
      </c>
      <c r="W293" s="23">
        <f t="shared" si="50"/>
        <v>119</v>
      </c>
      <c r="X293" s="23">
        <f t="shared" si="50"/>
        <v>84</v>
      </c>
      <c r="Y293" s="23">
        <f t="shared" si="50"/>
        <v>29</v>
      </c>
      <c r="Z293" s="23">
        <f t="shared" si="50"/>
        <v>4</v>
      </c>
      <c r="AA293" s="23">
        <f t="shared" si="50"/>
        <v>8</v>
      </c>
      <c r="AB293" s="23">
        <f t="shared" si="50"/>
        <v>4</v>
      </c>
      <c r="AC293" s="28">
        <f t="shared" si="50"/>
        <v>30</v>
      </c>
      <c r="AD293" s="23">
        <f t="shared" si="50"/>
        <v>3</v>
      </c>
    </row>
    <row r="294" spans="1:30" ht="155.25" customHeight="1" thickBot="1">
      <c r="A294" s="174" t="s">
        <v>62</v>
      </c>
      <c r="B294" s="175"/>
      <c r="C294" s="23">
        <f>C293/10</f>
        <v>42</v>
      </c>
      <c r="D294" s="23">
        <f aca="true" t="shared" si="51" ref="D294:AC294">D293/10</f>
        <v>30</v>
      </c>
      <c r="E294" s="23">
        <f t="shared" si="51"/>
        <v>18.03</v>
      </c>
      <c r="F294" s="23">
        <f t="shared" si="51"/>
        <v>1.5</v>
      </c>
      <c r="G294" s="23">
        <f t="shared" si="51"/>
        <v>29.1</v>
      </c>
      <c r="H294" s="23">
        <f t="shared" si="51"/>
        <v>5.9</v>
      </c>
      <c r="I294" s="23">
        <f t="shared" si="51"/>
        <v>85.9</v>
      </c>
      <c r="J294" s="23">
        <f t="shared" si="51"/>
        <v>129.19</v>
      </c>
      <c r="K294" s="23">
        <f t="shared" si="51"/>
        <v>75</v>
      </c>
      <c r="L294" s="23">
        <f t="shared" si="51"/>
        <v>72.1</v>
      </c>
      <c r="M294" s="23">
        <f t="shared" si="51"/>
        <v>8</v>
      </c>
      <c r="N294" s="23">
        <f t="shared" si="51"/>
        <v>5.2</v>
      </c>
      <c r="O294" s="23">
        <f t="shared" si="51"/>
        <v>27.79</v>
      </c>
      <c r="P294" s="23">
        <f t="shared" si="51"/>
        <v>14</v>
      </c>
      <c r="Q294" s="23">
        <f t="shared" si="51"/>
        <v>6.95</v>
      </c>
      <c r="R294" s="23">
        <f t="shared" si="51"/>
        <v>13.34</v>
      </c>
      <c r="S294" s="23">
        <f t="shared" si="51"/>
        <v>288.5</v>
      </c>
      <c r="T294" s="23">
        <f t="shared" si="51"/>
        <v>24.05</v>
      </c>
      <c r="U294" s="23">
        <f t="shared" si="51"/>
        <v>39.5</v>
      </c>
      <c r="V294" s="23">
        <f t="shared" si="51"/>
        <v>15.4</v>
      </c>
      <c r="W294" s="23">
        <f t="shared" si="51"/>
        <v>11.9</v>
      </c>
      <c r="X294" s="23">
        <f t="shared" si="51"/>
        <v>8.4</v>
      </c>
      <c r="Y294" s="23">
        <f t="shared" si="51"/>
        <v>2.9</v>
      </c>
      <c r="Z294" s="23">
        <f t="shared" si="51"/>
        <v>0.4</v>
      </c>
      <c r="AA294" s="23">
        <f t="shared" si="51"/>
        <v>0.8</v>
      </c>
      <c r="AB294" s="23">
        <f t="shared" si="51"/>
        <v>0.4</v>
      </c>
      <c r="AC294" s="28">
        <f t="shared" si="51"/>
        <v>3</v>
      </c>
      <c r="AD294" s="23">
        <f>AD293/10</f>
        <v>0.3</v>
      </c>
    </row>
    <row r="295" spans="1:30" ht="257.25" customHeight="1" thickBot="1">
      <c r="A295" s="174" t="s">
        <v>61</v>
      </c>
      <c r="B295" s="175"/>
      <c r="C295" s="23">
        <v>45</v>
      </c>
      <c r="D295" s="24">
        <v>30</v>
      </c>
      <c r="E295" s="24">
        <v>19</v>
      </c>
      <c r="F295" s="24">
        <v>1.5</v>
      </c>
      <c r="G295" s="24">
        <v>23</v>
      </c>
      <c r="H295" s="25">
        <v>6</v>
      </c>
      <c r="I295" s="25">
        <v>90</v>
      </c>
      <c r="J295" s="25">
        <v>154</v>
      </c>
      <c r="K295" s="25">
        <v>75</v>
      </c>
      <c r="L295" s="25">
        <v>71</v>
      </c>
      <c r="M295" s="25">
        <v>8</v>
      </c>
      <c r="N295" s="25">
        <v>5</v>
      </c>
      <c r="O295" s="25">
        <v>28</v>
      </c>
      <c r="P295" s="25">
        <v>14</v>
      </c>
      <c r="Q295" s="25">
        <v>7</v>
      </c>
      <c r="R295" s="25">
        <v>15</v>
      </c>
      <c r="S295" s="25">
        <v>293</v>
      </c>
      <c r="T295" s="25">
        <v>23</v>
      </c>
      <c r="U295" s="25">
        <v>38</v>
      </c>
      <c r="V295" s="25">
        <v>15</v>
      </c>
      <c r="W295" s="25">
        <v>24</v>
      </c>
      <c r="X295" s="25">
        <v>7</v>
      </c>
      <c r="Y295" s="25">
        <v>3</v>
      </c>
      <c r="Z295" s="25">
        <v>0.4</v>
      </c>
      <c r="AA295" s="25">
        <v>0.8</v>
      </c>
      <c r="AB295" s="25">
        <v>0.4</v>
      </c>
      <c r="AC295" s="26">
        <v>3</v>
      </c>
      <c r="AD295" s="23">
        <v>0.3</v>
      </c>
    </row>
    <row r="296" spans="1:30" ht="119.25" customHeight="1" thickBot="1">
      <c r="A296" s="174" t="s">
        <v>93</v>
      </c>
      <c r="B296" s="175"/>
      <c r="C296" s="49">
        <f>C294*100/C295</f>
        <v>93.33333333333333</v>
      </c>
      <c r="D296" s="49">
        <f aca="true" t="shared" si="52" ref="D296:AD296">D294*100/D295</f>
        <v>100</v>
      </c>
      <c r="E296" s="49">
        <f t="shared" si="52"/>
        <v>94.89473684210526</v>
      </c>
      <c r="F296" s="49">
        <f t="shared" si="52"/>
        <v>100</v>
      </c>
      <c r="G296" s="49">
        <f t="shared" si="52"/>
        <v>126.52173913043478</v>
      </c>
      <c r="H296" s="49">
        <f t="shared" si="52"/>
        <v>98.33333333333333</v>
      </c>
      <c r="I296" s="49">
        <f t="shared" si="52"/>
        <v>95.44444444444444</v>
      </c>
      <c r="J296" s="49">
        <f t="shared" si="52"/>
        <v>83.8896103896104</v>
      </c>
      <c r="K296" s="49">
        <f t="shared" si="52"/>
        <v>100</v>
      </c>
      <c r="L296" s="49">
        <f t="shared" si="52"/>
        <v>101.54929577464787</v>
      </c>
      <c r="M296" s="49">
        <f t="shared" si="52"/>
        <v>100</v>
      </c>
      <c r="N296" s="49">
        <f t="shared" si="52"/>
        <v>104</v>
      </c>
      <c r="O296" s="49">
        <f t="shared" si="52"/>
        <v>99.25</v>
      </c>
      <c r="P296" s="49">
        <f t="shared" si="52"/>
        <v>100</v>
      </c>
      <c r="Q296" s="49">
        <f t="shared" si="52"/>
        <v>99.28571428571429</v>
      </c>
      <c r="R296" s="49">
        <f t="shared" si="52"/>
        <v>88.93333333333334</v>
      </c>
      <c r="S296" s="49">
        <f t="shared" si="52"/>
        <v>98.46416382252559</v>
      </c>
      <c r="T296" s="49">
        <f t="shared" si="52"/>
        <v>104.56521739130434</v>
      </c>
      <c r="U296" s="49">
        <f t="shared" si="52"/>
        <v>103.94736842105263</v>
      </c>
      <c r="V296" s="49">
        <f t="shared" si="52"/>
        <v>102.66666666666667</v>
      </c>
      <c r="W296" s="49">
        <f t="shared" si="52"/>
        <v>49.583333333333336</v>
      </c>
      <c r="X296" s="49">
        <f t="shared" si="52"/>
        <v>120</v>
      </c>
      <c r="Y296" s="49">
        <f t="shared" si="52"/>
        <v>96.66666666666667</v>
      </c>
      <c r="Z296" s="161">
        <f t="shared" si="52"/>
        <v>100</v>
      </c>
      <c r="AA296" s="161">
        <f t="shared" si="52"/>
        <v>100</v>
      </c>
      <c r="AB296" s="49">
        <f t="shared" si="52"/>
        <v>100</v>
      </c>
      <c r="AC296" s="162">
        <f t="shared" si="52"/>
        <v>100</v>
      </c>
      <c r="AD296" s="49">
        <f t="shared" si="52"/>
        <v>100</v>
      </c>
    </row>
    <row r="297" spans="1:30" ht="274.5" customHeight="1" thickBot="1">
      <c r="A297" s="174" t="s">
        <v>205</v>
      </c>
      <c r="B297" s="175"/>
      <c r="C297" s="49">
        <f>C296-100</f>
        <v>-6.666666666666671</v>
      </c>
      <c r="D297" s="49">
        <f aca="true" t="shared" si="53" ref="D297:AD297">D296-100</f>
        <v>0</v>
      </c>
      <c r="E297" s="49">
        <f t="shared" si="53"/>
        <v>-5.10526315789474</v>
      </c>
      <c r="F297" s="49">
        <f t="shared" si="53"/>
        <v>0</v>
      </c>
      <c r="G297" s="49">
        <f t="shared" si="53"/>
        <v>26.52173913043478</v>
      </c>
      <c r="H297" s="49">
        <f t="shared" si="53"/>
        <v>-1.6666666666666714</v>
      </c>
      <c r="I297" s="49">
        <f t="shared" si="53"/>
        <v>-4.555555555555557</v>
      </c>
      <c r="J297" s="49">
        <f t="shared" si="53"/>
        <v>-16.110389610389603</v>
      </c>
      <c r="K297" s="49">
        <f t="shared" si="53"/>
        <v>0</v>
      </c>
      <c r="L297" s="49">
        <f t="shared" si="53"/>
        <v>1.5492957746478737</v>
      </c>
      <c r="M297" s="49">
        <f t="shared" si="53"/>
        <v>0</v>
      </c>
      <c r="N297" s="49">
        <f t="shared" si="53"/>
        <v>4</v>
      </c>
      <c r="O297" s="49">
        <f t="shared" si="53"/>
        <v>-0.75</v>
      </c>
      <c r="P297" s="49">
        <f t="shared" si="53"/>
        <v>0</v>
      </c>
      <c r="Q297" s="49">
        <f t="shared" si="53"/>
        <v>-0.7142857142857082</v>
      </c>
      <c r="R297" s="49">
        <f t="shared" si="53"/>
        <v>-11.066666666666663</v>
      </c>
      <c r="S297" s="49">
        <f t="shared" si="53"/>
        <v>-1.5358361774744083</v>
      </c>
      <c r="T297" s="49">
        <f t="shared" si="53"/>
        <v>4.565217391304344</v>
      </c>
      <c r="U297" s="49">
        <f t="shared" si="53"/>
        <v>3.94736842105263</v>
      </c>
      <c r="V297" s="49">
        <f t="shared" si="53"/>
        <v>2.6666666666666714</v>
      </c>
      <c r="W297" s="49">
        <f t="shared" si="53"/>
        <v>-50.416666666666664</v>
      </c>
      <c r="X297" s="49">
        <f t="shared" si="53"/>
        <v>20</v>
      </c>
      <c r="Y297" s="49">
        <f t="shared" si="53"/>
        <v>-3.3333333333333286</v>
      </c>
      <c r="Z297" s="49">
        <f t="shared" si="53"/>
        <v>0</v>
      </c>
      <c r="AA297" s="49">
        <f t="shared" si="53"/>
        <v>0</v>
      </c>
      <c r="AB297" s="49">
        <f t="shared" si="53"/>
        <v>0</v>
      </c>
      <c r="AC297" s="50">
        <f t="shared" si="53"/>
        <v>0</v>
      </c>
      <c r="AD297" s="49">
        <f t="shared" si="53"/>
        <v>0</v>
      </c>
    </row>
    <row r="298" spans="1:30" ht="57">
      <c r="A298" s="1"/>
      <c r="AC298" s="52"/>
      <c r="AD298" s="53"/>
    </row>
    <row r="299" spans="1:30" ht="57">
      <c r="A299" s="1"/>
      <c r="B299" s="1" t="s">
        <v>126</v>
      </c>
      <c r="AC299" s="52"/>
      <c r="AD299" s="53"/>
    </row>
    <row r="300" spans="1:30" ht="57">
      <c r="A300" s="1"/>
      <c r="B300" s="1" t="s">
        <v>127</v>
      </c>
      <c r="AC300" s="52"/>
      <c r="AD300" s="52"/>
    </row>
    <row r="301" spans="1:30" ht="57">
      <c r="A301" s="1"/>
      <c r="AC301" s="52"/>
      <c r="AD301" s="52"/>
    </row>
    <row r="302" spans="29:30" ht="57">
      <c r="AC302" s="52"/>
      <c r="AD302" s="52"/>
    </row>
    <row r="345" ht="57">
      <c r="A345" s="1"/>
    </row>
    <row r="349" spans="1:30" s="20" customFormat="1" ht="57">
      <c r="A349" s="51"/>
      <c r="B349" s="1"/>
      <c r="C349" s="51"/>
      <c r="D349" s="51"/>
      <c r="E349" s="51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4"/>
    </row>
    <row r="371" spans="1:30" ht="57">
      <c r="A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</row>
    <row r="385" spans="1:30" ht="57">
      <c r="A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</row>
    <row r="386" spans="1:30" ht="57">
      <c r="A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</row>
    <row r="413" spans="1:30" s="20" customFormat="1" ht="57">
      <c r="A413" s="51"/>
      <c r="B413" s="1"/>
      <c r="C413" s="51"/>
      <c r="D413" s="51"/>
      <c r="E413" s="51"/>
      <c r="F413" s="51"/>
      <c r="G413" s="51"/>
      <c r="H413" s="51"/>
      <c r="I413" s="51"/>
      <c r="J413" s="51"/>
      <c r="K413" s="51"/>
      <c r="L413" s="51"/>
      <c r="M413" s="51"/>
      <c r="N413" s="51"/>
      <c r="O413" s="51"/>
      <c r="P413" s="51"/>
      <c r="Q413" s="51"/>
      <c r="R413" s="51"/>
      <c r="S413" s="51"/>
      <c r="T413" s="51"/>
      <c r="U413" s="51"/>
      <c r="V413" s="51"/>
      <c r="W413" s="51"/>
      <c r="X413" s="51"/>
      <c r="Y413" s="51"/>
      <c r="Z413" s="51"/>
      <c r="AA413" s="51"/>
      <c r="AB413" s="51"/>
      <c r="AC413" s="51"/>
      <c r="AD413" s="54"/>
    </row>
  </sheetData>
  <sheetProtection/>
  <mergeCells count="375">
    <mergeCell ref="A2:AD2"/>
    <mergeCell ref="AD4:AD5"/>
    <mergeCell ref="A4:A5"/>
    <mergeCell ref="B4:B5"/>
    <mergeCell ref="E4:E5"/>
    <mergeCell ref="O4:O5"/>
    <mergeCell ref="H4:H5"/>
    <mergeCell ref="AC4:AC5"/>
    <mergeCell ref="F4:F5"/>
    <mergeCell ref="W4:W5"/>
    <mergeCell ref="A296:B296"/>
    <mergeCell ref="R4:R5"/>
    <mergeCell ref="S4:S5"/>
    <mergeCell ref="A29:AD29"/>
    <mergeCell ref="G4:G5"/>
    <mergeCell ref="A15:AD15"/>
    <mergeCell ref="A12:AD12"/>
    <mergeCell ref="M31:M32"/>
    <mergeCell ref="N31:N32"/>
    <mergeCell ref="A31:A32"/>
    <mergeCell ref="A7:AD7"/>
    <mergeCell ref="D4:D5"/>
    <mergeCell ref="N4:N5"/>
    <mergeCell ref="I4:I5"/>
    <mergeCell ref="J4:J5"/>
    <mergeCell ref="D31:D32"/>
    <mergeCell ref="E31:E32"/>
    <mergeCell ref="Y31:Y32"/>
    <mergeCell ref="L4:L5"/>
    <mergeCell ref="A23:AD23"/>
    <mergeCell ref="A3:AD3"/>
    <mergeCell ref="Y4:Y5"/>
    <mergeCell ref="Z4:Z5"/>
    <mergeCell ref="AB4:AB5"/>
    <mergeCell ref="X4:X5"/>
    <mergeCell ref="T4:T5"/>
    <mergeCell ref="V4:V5"/>
    <mergeCell ref="P4:P5"/>
    <mergeCell ref="Q4:Q5"/>
    <mergeCell ref="C4:C5"/>
    <mergeCell ref="M4:M5"/>
    <mergeCell ref="U4:U5"/>
    <mergeCell ref="B31:B32"/>
    <mergeCell ref="C31:C32"/>
    <mergeCell ref="V31:V32"/>
    <mergeCell ref="I31:I32"/>
    <mergeCell ref="A30:AD30"/>
    <mergeCell ref="AD31:AD32"/>
    <mergeCell ref="F31:F32"/>
    <mergeCell ref="G31:G32"/>
    <mergeCell ref="J31:J32"/>
    <mergeCell ref="L31:L32"/>
    <mergeCell ref="AC31:AC32"/>
    <mergeCell ref="Q31:Q32"/>
    <mergeCell ref="X31:X32"/>
    <mergeCell ref="H31:H32"/>
    <mergeCell ref="AB31:AB32"/>
    <mergeCell ref="O31:O32"/>
    <mergeCell ref="AC60:AC61"/>
    <mergeCell ref="F60:F61"/>
    <mergeCell ref="P31:P32"/>
    <mergeCell ref="R31:R32"/>
    <mergeCell ref="Z31:Z32"/>
    <mergeCell ref="S31:S32"/>
    <mergeCell ref="T31:T32"/>
    <mergeCell ref="U31:U32"/>
    <mergeCell ref="P60:P61"/>
    <mergeCell ref="Q60:Q61"/>
    <mergeCell ref="O60:O61"/>
    <mergeCell ref="X60:X61"/>
    <mergeCell ref="Y60:Y61"/>
    <mergeCell ref="A34:AD34"/>
    <mergeCell ref="A40:AD40"/>
    <mergeCell ref="A43:AD43"/>
    <mergeCell ref="A60:A61"/>
    <mergeCell ref="U60:U61"/>
    <mergeCell ref="E60:E61"/>
    <mergeCell ref="B60:B61"/>
    <mergeCell ref="H60:H61"/>
    <mergeCell ref="N60:N61"/>
    <mergeCell ref="W31:W32"/>
    <mergeCell ref="G60:G61"/>
    <mergeCell ref="A51:AD51"/>
    <mergeCell ref="C60:C61"/>
    <mergeCell ref="D60:D61"/>
    <mergeCell ref="M60:M61"/>
    <mergeCell ref="A58:AD58"/>
    <mergeCell ref="A59:AD59"/>
    <mergeCell ref="A81:AD81"/>
    <mergeCell ref="V60:V61"/>
    <mergeCell ref="W60:W61"/>
    <mergeCell ref="R60:R61"/>
    <mergeCell ref="S60:S61"/>
    <mergeCell ref="Z60:Z61"/>
    <mergeCell ref="AB60:AB61"/>
    <mergeCell ref="A71:AD71"/>
    <mergeCell ref="AD60:AD61"/>
    <mergeCell ref="I60:I61"/>
    <mergeCell ref="G89:G90"/>
    <mergeCell ref="J89:J90"/>
    <mergeCell ref="H89:H90"/>
    <mergeCell ref="I89:I90"/>
    <mergeCell ref="L89:L90"/>
    <mergeCell ref="J60:J61"/>
    <mergeCell ref="L60:L61"/>
    <mergeCell ref="A63:AD63"/>
    <mergeCell ref="A68:AD68"/>
    <mergeCell ref="T60:T61"/>
    <mergeCell ref="A92:AD92"/>
    <mergeCell ref="M89:M90"/>
    <mergeCell ref="N89:N90"/>
    <mergeCell ref="Q89:Q90"/>
    <mergeCell ref="R89:R90"/>
    <mergeCell ref="S89:S90"/>
    <mergeCell ref="T89:T90"/>
    <mergeCell ref="D89:D90"/>
    <mergeCell ref="E89:E90"/>
    <mergeCell ref="F89:F90"/>
    <mergeCell ref="A87:AD87"/>
    <mergeCell ref="A88:AD88"/>
    <mergeCell ref="A89:A90"/>
    <mergeCell ref="B89:B90"/>
    <mergeCell ref="C89:C90"/>
    <mergeCell ref="AB89:AB90"/>
    <mergeCell ref="U89:U90"/>
    <mergeCell ref="V89:V90"/>
    <mergeCell ref="W89:W90"/>
    <mergeCell ref="AC89:AC90"/>
    <mergeCell ref="X89:X90"/>
    <mergeCell ref="Y89:Y90"/>
    <mergeCell ref="Z89:Z90"/>
    <mergeCell ref="A109:AD109"/>
    <mergeCell ref="A116:AD116"/>
    <mergeCell ref="A117:AD117"/>
    <mergeCell ref="A97:AD97"/>
    <mergeCell ref="O89:O90"/>
    <mergeCell ref="P89:P90"/>
    <mergeCell ref="AD89:AD90"/>
    <mergeCell ref="A100:AD100"/>
    <mergeCell ref="G118:G119"/>
    <mergeCell ref="H118:H119"/>
    <mergeCell ref="I118:I119"/>
    <mergeCell ref="J118:J119"/>
    <mergeCell ref="A118:A119"/>
    <mergeCell ref="B118:B119"/>
    <mergeCell ref="C118:C119"/>
    <mergeCell ref="D118:D119"/>
    <mergeCell ref="M118:M119"/>
    <mergeCell ref="X118:X119"/>
    <mergeCell ref="T118:T119"/>
    <mergeCell ref="U118:U119"/>
    <mergeCell ref="P118:P119"/>
    <mergeCell ref="Q118:Q119"/>
    <mergeCell ref="N118:N119"/>
    <mergeCell ref="O118:O119"/>
    <mergeCell ref="AB118:AB119"/>
    <mergeCell ref="E118:E119"/>
    <mergeCell ref="F118:F119"/>
    <mergeCell ref="D146:D147"/>
    <mergeCell ref="E146:E147"/>
    <mergeCell ref="AD146:AD147"/>
    <mergeCell ref="M146:M147"/>
    <mergeCell ref="N146:N147"/>
    <mergeCell ref="V118:V119"/>
    <mergeCell ref="W118:W119"/>
    <mergeCell ref="J146:J147"/>
    <mergeCell ref="Y118:Y119"/>
    <mergeCell ref="L118:L119"/>
    <mergeCell ref="A129:AD129"/>
    <mergeCell ref="A137:AD137"/>
    <mergeCell ref="R118:R119"/>
    <mergeCell ref="S118:S119"/>
    <mergeCell ref="A121:AD121"/>
    <mergeCell ref="A126:AD126"/>
    <mergeCell ref="Z118:Z119"/>
    <mergeCell ref="P146:P147"/>
    <mergeCell ref="AC118:AC119"/>
    <mergeCell ref="AD118:AD119"/>
    <mergeCell ref="A144:AD144"/>
    <mergeCell ref="A173:AD173"/>
    <mergeCell ref="A174:AD174"/>
    <mergeCell ref="Y146:Y147"/>
    <mergeCell ref="Z146:Z147"/>
    <mergeCell ref="AB146:AB147"/>
    <mergeCell ref="AC146:AC147"/>
    <mergeCell ref="A146:A147"/>
    <mergeCell ref="L146:L147"/>
    <mergeCell ref="A145:AD145"/>
    <mergeCell ref="A155:AD155"/>
    <mergeCell ref="A158:AD158"/>
    <mergeCell ref="U146:U147"/>
    <mergeCell ref="V146:V147"/>
    <mergeCell ref="W146:W147"/>
    <mergeCell ref="X146:X147"/>
    <mergeCell ref="O146:O147"/>
    <mergeCell ref="E175:E176"/>
    <mergeCell ref="Q146:Q147"/>
    <mergeCell ref="R146:R147"/>
    <mergeCell ref="A149:AD149"/>
    <mergeCell ref="S146:S147"/>
    <mergeCell ref="T146:T147"/>
    <mergeCell ref="F146:F147"/>
    <mergeCell ref="G146:G147"/>
    <mergeCell ref="H146:H147"/>
    <mergeCell ref="I146:I147"/>
    <mergeCell ref="P175:P176"/>
    <mergeCell ref="B146:B147"/>
    <mergeCell ref="C146:C147"/>
    <mergeCell ref="A167:AD167"/>
    <mergeCell ref="L175:L176"/>
    <mergeCell ref="M175:M176"/>
    <mergeCell ref="A175:A176"/>
    <mergeCell ref="B175:B176"/>
    <mergeCell ref="C175:C176"/>
    <mergeCell ref="D175:D176"/>
    <mergeCell ref="D205:D206"/>
    <mergeCell ref="F175:F176"/>
    <mergeCell ref="AD205:AD206"/>
    <mergeCell ref="M205:M206"/>
    <mergeCell ref="R205:R206"/>
    <mergeCell ref="S205:S206"/>
    <mergeCell ref="G175:G176"/>
    <mergeCell ref="H175:H176"/>
    <mergeCell ref="I175:I176"/>
    <mergeCell ref="J175:J176"/>
    <mergeCell ref="O175:O176"/>
    <mergeCell ref="Q175:Q176"/>
    <mergeCell ref="U205:U206"/>
    <mergeCell ref="V205:V206"/>
    <mergeCell ref="W205:W206"/>
    <mergeCell ref="X205:X206"/>
    <mergeCell ref="A204:AD204"/>
    <mergeCell ref="A205:A206"/>
    <mergeCell ref="B205:B206"/>
    <mergeCell ref="C205:C206"/>
    <mergeCell ref="AC175:AC176"/>
    <mergeCell ref="E205:E206"/>
    <mergeCell ref="A203:AD203"/>
    <mergeCell ref="X175:X176"/>
    <mergeCell ref="Y175:Y176"/>
    <mergeCell ref="T175:T176"/>
    <mergeCell ref="U175:U176"/>
    <mergeCell ref="V175:V176"/>
    <mergeCell ref="W175:W176"/>
    <mergeCell ref="N175:N176"/>
    <mergeCell ref="A216:AD216"/>
    <mergeCell ref="AD175:AD176"/>
    <mergeCell ref="A186:AD186"/>
    <mergeCell ref="A194:AD194"/>
    <mergeCell ref="R175:R176"/>
    <mergeCell ref="S175:S176"/>
    <mergeCell ref="A178:AD178"/>
    <mergeCell ref="A183:AD183"/>
    <mergeCell ref="Z175:Z176"/>
    <mergeCell ref="AB175:AB176"/>
    <mergeCell ref="N205:N206"/>
    <mergeCell ref="A233:AD233"/>
    <mergeCell ref="Y205:Y206"/>
    <mergeCell ref="Z205:Z206"/>
    <mergeCell ref="AB205:AB206"/>
    <mergeCell ref="AC205:AC206"/>
    <mergeCell ref="J205:J206"/>
    <mergeCell ref="L205:L206"/>
    <mergeCell ref="A213:AD213"/>
    <mergeCell ref="A208:AD208"/>
    <mergeCell ref="F234:F235"/>
    <mergeCell ref="A232:AD232"/>
    <mergeCell ref="T205:T206"/>
    <mergeCell ref="F205:F206"/>
    <mergeCell ref="G205:G206"/>
    <mergeCell ref="H205:H206"/>
    <mergeCell ref="I205:I206"/>
    <mergeCell ref="O205:O206"/>
    <mergeCell ref="P205:P206"/>
    <mergeCell ref="Q205:Q206"/>
    <mergeCell ref="P234:P235"/>
    <mergeCell ref="Q234:Q235"/>
    <mergeCell ref="A226:AD226"/>
    <mergeCell ref="L234:L235"/>
    <mergeCell ref="M234:M235"/>
    <mergeCell ref="A234:A235"/>
    <mergeCell ref="B234:B235"/>
    <mergeCell ref="C234:C235"/>
    <mergeCell ref="D234:D235"/>
    <mergeCell ref="E234:E235"/>
    <mergeCell ref="G234:G235"/>
    <mergeCell ref="H234:H235"/>
    <mergeCell ref="I234:I235"/>
    <mergeCell ref="J234:J235"/>
    <mergeCell ref="AC234:AC235"/>
    <mergeCell ref="AD234:AD235"/>
    <mergeCell ref="Z234:Z235"/>
    <mergeCell ref="AB234:AB235"/>
    <mergeCell ref="N234:N235"/>
    <mergeCell ref="O234:O235"/>
    <mergeCell ref="A245:AD245"/>
    <mergeCell ref="A254:AD254"/>
    <mergeCell ref="A237:AD237"/>
    <mergeCell ref="A242:AD242"/>
    <mergeCell ref="T234:T235"/>
    <mergeCell ref="U234:U235"/>
    <mergeCell ref="V234:V235"/>
    <mergeCell ref="W234:W235"/>
    <mergeCell ref="X234:X235"/>
    <mergeCell ref="Y234:Y235"/>
    <mergeCell ref="I262:I263"/>
    <mergeCell ref="P262:P263"/>
    <mergeCell ref="R234:R235"/>
    <mergeCell ref="S234:S235"/>
    <mergeCell ref="A261:AD261"/>
    <mergeCell ref="A262:A263"/>
    <mergeCell ref="B262:B263"/>
    <mergeCell ref="C262:C263"/>
    <mergeCell ref="D262:D263"/>
    <mergeCell ref="E262:E263"/>
    <mergeCell ref="X262:X263"/>
    <mergeCell ref="G262:G263"/>
    <mergeCell ref="A260:AD260"/>
    <mergeCell ref="AB262:AB263"/>
    <mergeCell ref="AC262:AC263"/>
    <mergeCell ref="J262:J263"/>
    <mergeCell ref="L262:L263"/>
    <mergeCell ref="Y262:Y263"/>
    <mergeCell ref="Z262:Z263"/>
    <mergeCell ref="F262:F263"/>
    <mergeCell ref="N290:N291"/>
    <mergeCell ref="W290:W291"/>
    <mergeCell ref="AD262:AD263"/>
    <mergeCell ref="R262:R263"/>
    <mergeCell ref="A265:AD265"/>
    <mergeCell ref="S262:S263"/>
    <mergeCell ref="T262:T263"/>
    <mergeCell ref="U262:U263"/>
    <mergeCell ref="V262:V263"/>
    <mergeCell ref="W262:W263"/>
    <mergeCell ref="F290:F291"/>
    <mergeCell ref="G290:G291"/>
    <mergeCell ref="H262:H263"/>
    <mergeCell ref="O262:O263"/>
    <mergeCell ref="Y290:Y291"/>
    <mergeCell ref="M262:M263"/>
    <mergeCell ref="N262:N263"/>
    <mergeCell ref="Q262:Q263"/>
    <mergeCell ref="A270:AD270"/>
    <mergeCell ref="A273:AD273"/>
    <mergeCell ref="A292:B292"/>
    <mergeCell ref="A293:B293"/>
    <mergeCell ref="H290:H291"/>
    <mergeCell ref="I290:I291"/>
    <mergeCell ref="J290:J291"/>
    <mergeCell ref="X290:X291"/>
    <mergeCell ref="T290:T291"/>
    <mergeCell ref="S290:S291"/>
    <mergeCell ref="A290:B291"/>
    <mergeCell ref="C290:C291"/>
    <mergeCell ref="A295:B295"/>
    <mergeCell ref="A297:B297"/>
    <mergeCell ref="AB290:AB291"/>
    <mergeCell ref="AC290:AC291"/>
    <mergeCell ref="O290:O291"/>
    <mergeCell ref="P290:P291"/>
    <mergeCell ref="Z290:Z291"/>
    <mergeCell ref="A294:B294"/>
    <mergeCell ref="U290:U291"/>
    <mergeCell ref="V290:V291"/>
    <mergeCell ref="Q290:Q291"/>
    <mergeCell ref="R290:R291"/>
    <mergeCell ref="L290:L291"/>
    <mergeCell ref="M290:M291"/>
    <mergeCell ref="A201:AD202"/>
    <mergeCell ref="A1:AD1"/>
    <mergeCell ref="AD290:AD291"/>
    <mergeCell ref="A282:AD282"/>
    <mergeCell ref="D290:D291"/>
    <mergeCell ref="E290:E291"/>
  </mergeCells>
  <printOptions/>
  <pageMargins left="0.3937007874015748" right="0.3937007874015748" top="0.5905511811023623" bottom="0.3937007874015748" header="0.3937007874015748" footer="0.3937007874015748"/>
  <pageSetup horizontalDpi="600" verticalDpi="600" orientation="landscape" paperSize="9" scale="14" r:id="rId1"/>
  <rowBreaks count="10" manualBreakCount="10">
    <brk id="28" max="255" man="1"/>
    <brk id="57" max="255" man="1"/>
    <brk id="86" max="255" man="1"/>
    <brk id="115" max="255" man="1"/>
    <brk id="143" max="255" man="1"/>
    <brk id="172" max="255" man="1"/>
    <brk id="200" max="255" man="1"/>
    <brk id="231" max="255" man="1"/>
    <brk id="259" max="255" man="1"/>
    <brk id="28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P433"/>
  <sheetViews>
    <sheetView view="pageBreakPreview" zoomScale="25" zoomScaleNormal="40" zoomScaleSheetLayoutView="25" zoomScalePageLayoutView="0" workbookViewId="0" topLeftCell="B71">
      <selection activeCell="B60" sqref="B60"/>
    </sheetView>
  </sheetViews>
  <sheetFormatPr defaultColWidth="9.140625" defaultRowHeight="12.75"/>
  <cols>
    <col min="1" max="1" width="18.00390625" style="125" hidden="1" customWidth="1"/>
    <col min="2" max="2" width="137.140625" style="127" customWidth="1"/>
    <col min="3" max="3" width="46.7109375" style="85" customWidth="1"/>
    <col min="4" max="4" width="37.00390625" style="2" customWidth="1"/>
    <col min="5" max="5" width="35.140625" style="2" customWidth="1"/>
    <col min="6" max="6" width="40.421875" style="2" customWidth="1"/>
    <col min="7" max="7" width="79.7109375" style="2" customWidth="1"/>
    <col min="8" max="8" width="58.00390625" style="2" customWidth="1"/>
    <col min="9" max="9" width="84.28125" style="128" customWidth="1"/>
    <col min="10" max="10" width="54.28125" style="2" customWidth="1"/>
    <col min="11" max="11" width="10.8515625" style="2" bestFit="1" customWidth="1"/>
    <col min="12" max="16384" width="9.140625" style="3" customWidth="1"/>
  </cols>
  <sheetData>
    <row r="1" spans="1:9" ht="70.5" thickBot="1">
      <c r="A1" s="203" t="s">
        <v>32</v>
      </c>
      <c r="B1" s="192" t="s">
        <v>110</v>
      </c>
      <c r="C1" s="199" t="s">
        <v>111</v>
      </c>
      <c r="D1" s="189" t="s">
        <v>26</v>
      </c>
      <c r="E1" s="190"/>
      <c r="F1" s="191"/>
      <c r="G1" s="192" t="s">
        <v>63</v>
      </c>
      <c r="H1" s="192" t="s">
        <v>123</v>
      </c>
      <c r="I1" s="197" t="s">
        <v>122</v>
      </c>
    </row>
    <row r="2" spans="1:9" ht="70.5" thickBot="1">
      <c r="A2" s="202"/>
      <c r="B2" s="193"/>
      <c r="C2" s="200"/>
      <c r="D2" s="55" t="s">
        <v>1</v>
      </c>
      <c r="E2" s="56" t="s">
        <v>2</v>
      </c>
      <c r="F2" s="56" t="s">
        <v>3</v>
      </c>
      <c r="G2" s="193"/>
      <c r="H2" s="193"/>
      <c r="I2" s="204"/>
    </row>
    <row r="3" spans="1:9" ht="70.5" thickBot="1">
      <c r="A3" s="57"/>
      <c r="B3" s="58" t="s">
        <v>20</v>
      </c>
      <c r="C3" s="59"/>
      <c r="D3" s="59"/>
      <c r="E3" s="59"/>
      <c r="F3" s="59"/>
      <c r="G3" s="59"/>
      <c r="H3" s="59"/>
      <c r="I3" s="60"/>
    </row>
    <row r="4" spans="1:9" ht="70.5" thickBot="1">
      <c r="A4" s="61"/>
      <c r="B4" s="189" t="s">
        <v>6</v>
      </c>
      <c r="C4" s="190"/>
      <c r="D4" s="190"/>
      <c r="E4" s="190"/>
      <c r="F4" s="190"/>
      <c r="G4" s="190"/>
      <c r="H4" s="190"/>
      <c r="I4" s="191"/>
    </row>
    <row r="5" spans="1:9" ht="141" thickBot="1">
      <c r="A5" s="62">
        <v>14</v>
      </c>
      <c r="B5" s="63" t="s">
        <v>22</v>
      </c>
      <c r="C5" s="64"/>
      <c r="D5" s="65"/>
      <c r="E5" s="65"/>
      <c r="F5" s="65"/>
      <c r="G5" s="66"/>
      <c r="H5" s="66"/>
      <c r="I5" s="67"/>
    </row>
    <row r="6" spans="1:9" ht="141" thickBot="1">
      <c r="A6" s="68">
        <v>13</v>
      </c>
      <c r="B6" s="69" t="s">
        <v>100</v>
      </c>
      <c r="C6" s="70"/>
      <c r="D6" s="65"/>
      <c r="E6" s="65"/>
      <c r="F6" s="65"/>
      <c r="G6" s="65"/>
      <c r="H6" s="71"/>
      <c r="I6" s="67"/>
    </row>
    <row r="7" spans="1:11" ht="70.5" thickBot="1">
      <c r="A7" s="62">
        <v>16</v>
      </c>
      <c r="B7" s="69" t="s">
        <v>43</v>
      </c>
      <c r="C7" s="64" t="s">
        <v>157</v>
      </c>
      <c r="D7" s="65">
        <v>1.56</v>
      </c>
      <c r="E7" s="65">
        <v>3.73</v>
      </c>
      <c r="F7" s="65">
        <v>9.9</v>
      </c>
      <c r="G7" s="65">
        <v>79</v>
      </c>
      <c r="H7" s="65">
        <v>0</v>
      </c>
      <c r="I7" s="67">
        <v>16</v>
      </c>
      <c r="J7" s="3"/>
      <c r="K7" s="3"/>
    </row>
    <row r="8" spans="1:11" ht="70.5" thickBot="1">
      <c r="A8" s="62"/>
      <c r="B8" s="69" t="s">
        <v>7</v>
      </c>
      <c r="C8" s="72"/>
      <c r="D8" s="65">
        <f>SUM(D5:D7)</f>
        <v>1.56</v>
      </c>
      <c r="E8" s="65">
        <f>SUM(E5:E7)</f>
        <v>3.73</v>
      </c>
      <c r="F8" s="65">
        <f>SUM(F5:F7)</f>
        <v>9.9</v>
      </c>
      <c r="G8" s="65">
        <f>SUM(G5:G7)</f>
        <v>79</v>
      </c>
      <c r="H8" s="65">
        <f>SUM(H5:H7)</f>
        <v>0</v>
      </c>
      <c r="I8" s="67"/>
      <c r="J8" s="3"/>
      <c r="K8" s="3"/>
    </row>
    <row r="9" spans="1:11" ht="56.25" customHeight="1" thickBot="1">
      <c r="A9" s="58" t="s">
        <v>64</v>
      </c>
      <c r="B9" s="189" t="s">
        <v>64</v>
      </c>
      <c r="C9" s="190"/>
      <c r="D9" s="190"/>
      <c r="E9" s="190"/>
      <c r="F9" s="190"/>
      <c r="G9" s="190"/>
      <c r="H9" s="190"/>
      <c r="I9" s="191"/>
      <c r="J9" s="3"/>
      <c r="K9" s="3"/>
    </row>
    <row r="10" spans="1:11" ht="87.75" customHeight="1" thickBot="1">
      <c r="A10" s="62" t="s">
        <v>36</v>
      </c>
      <c r="B10" s="73" t="s">
        <v>219</v>
      </c>
      <c r="C10" s="64"/>
      <c r="D10" s="65"/>
      <c r="E10" s="65"/>
      <c r="F10" s="65"/>
      <c r="G10" s="65"/>
      <c r="H10" s="65"/>
      <c r="I10" s="67"/>
      <c r="J10" s="3"/>
      <c r="K10" s="3"/>
    </row>
    <row r="11" spans="1:11" ht="70.5" thickBot="1">
      <c r="A11" s="62"/>
      <c r="B11" s="69" t="s">
        <v>7</v>
      </c>
      <c r="C11" s="72"/>
      <c r="D11" s="65">
        <f>SUM(D10:D10)</f>
        <v>0</v>
      </c>
      <c r="E11" s="65">
        <f>SUM(E10:E10)</f>
        <v>0</v>
      </c>
      <c r="F11" s="65">
        <f>SUM(F10:F10)</f>
        <v>0</v>
      </c>
      <c r="G11" s="65">
        <f>SUM(G10:G10)</f>
        <v>0</v>
      </c>
      <c r="H11" s="65">
        <f>SUM(H10:H10)</f>
        <v>0</v>
      </c>
      <c r="I11" s="67"/>
      <c r="J11" s="3"/>
      <c r="K11" s="3"/>
    </row>
    <row r="12" spans="1:11" ht="72.75" customHeight="1" thickBot="1">
      <c r="A12" s="58" t="s">
        <v>9</v>
      </c>
      <c r="B12" s="189" t="s">
        <v>33</v>
      </c>
      <c r="C12" s="190"/>
      <c r="D12" s="190"/>
      <c r="E12" s="190"/>
      <c r="F12" s="190"/>
      <c r="G12" s="190"/>
      <c r="H12" s="190"/>
      <c r="I12" s="191"/>
      <c r="J12" s="3"/>
      <c r="K12" s="3"/>
    </row>
    <row r="13" spans="1:11" ht="70.5" thickBot="1">
      <c r="A13" s="62">
        <v>56</v>
      </c>
      <c r="B13" s="69" t="s">
        <v>249</v>
      </c>
      <c r="C13" s="64"/>
      <c r="D13" s="65"/>
      <c r="E13" s="65"/>
      <c r="F13" s="65"/>
      <c r="G13" s="65"/>
      <c r="H13" s="65"/>
      <c r="I13" s="67"/>
      <c r="J13" s="3"/>
      <c r="K13" s="3"/>
    </row>
    <row r="14" spans="1:11" ht="70.5" thickBot="1">
      <c r="A14" s="62">
        <v>47</v>
      </c>
      <c r="B14" s="69" t="s">
        <v>250</v>
      </c>
      <c r="C14" s="72"/>
      <c r="D14" s="65"/>
      <c r="E14" s="65"/>
      <c r="F14" s="65"/>
      <c r="G14" s="65"/>
      <c r="H14" s="65"/>
      <c r="I14" s="67"/>
      <c r="J14" s="3"/>
      <c r="K14" s="3"/>
    </row>
    <row r="15" spans="1:11" ht="70.5" thickBot="1">
      <c r="A15" s="62"/>
      <c r="B15" s="69" t="s">
        <v>192</v>
      </c>
      <c r="C15" s="72"/>
      <c r="D15" s="65"/>
      <c r="E15" s="65"/>
      <c r="F15" s="65"/>
      <c r="G15" s="65"/>
      <c r="H15" s="65"/>
      <c r="I15" s="67"/>
      <c r="J15" s="3"/>
      <c r="K15" s="3"/>
    </row>
    <row r="16" spans="1:11" ht="210.75" thickBot="1">
      <c r="A16" s="62">
        <v>19</v>
      </c>
      <c r="B16" s="69" t="s">
        <v>234</v>
      </c>
      <c r="C16" s="72"/>
      <c r="D16" s="65"/>
      <c r="E16" s="65"/>
      <c r="F16" s="65"/>
      <c r="G16" s="65"/>
      <c r="H16" s="65"/>
      <c r="I16" s="67"/>
      <c r="J16" s="3"/>
      <c r="K16" s="3"/>
    </row>
    <row r="17" spans="1:11" ht="70.5" thickBot="1">
      <c r="A17" s="62">
        <v>54</v>
      </c>
      <c r="B17" s="69" t="s">
        <v>51</v>
      </c>
      <c r="C17" s="74">
        <v>150</v>
      </c>
      <c r="D17" s="65">
        <v>0.42</v>
      </c>
      <c r="E17" s="65">
        <v>0</v>
      </c>
      <c r="F17" s="65">
        <v>17.45</v>
      </c>
      <c r="G17" s="65">
        <v>74</v>
      </c>
      <c r="H17" s="65">
        <v>0.38</v>
      </c>
      <c r="I17" s="67">
        <v>9</v>
      </c>
      <c r="J17" s="3"/>
      <c r="K17" s="3"/>
    </row>
    <row r="18" spans="1:11" ht="141" thickBot="1">
      <c r="A18" s="62" t="s">
        <v>36</v>
      </c>
      <c r="B18" s="69" t="s">
        <v>69</v>
      </c>
      <c r="C18" s="70">
        <v>15</v>
      </c>
      <c r="D18" s="65">
        <v>1.2</v>
      </c>
      <c r="E18" s="65">
        <v>0.15</v>
      </c>
      <c r="F18" s="65">
        <v>7.23</v>
      </c>
      <c r="G18" s="65">
        <v>35.4</v>
      </c>
      <c r="H18" s="65">
        <v>0</v>
      </c>
      <c r="I18" s="67" t="s">
        <v>36</v>
      </c>
      <c r="J18" s="3"/>
      <c r="K18" s="3"/>
    </row>
    <row r="19" spans="1:11" ht="141" thickBot="1">
      <c r="A19" s="62" t="s">
        <v>36</v>
      </c>
      <c r="B19" s="69" t="s">
        <v>85</v>
      </c>
      <c r="C19" s="70">
        <v>30</v>
      </c>
      <c r="D19" s="65">
        <v>1.68</v>
      </c>
      <c r="E19" s="65">
        <v>0.36</v>
      </c>
      <c r="F19" s="65">
        <v>14.82</v>
      </c>
      <c r="G19" s="65">
        <v>69.6</v>
      </c>
      <c r="H19" s="65">
        <v>0</v>
      </c>
      <c r="I19" s="67" t="s">
        <v>36</v>
      </c>
      <c r="J19" s="3"/>
      <c r="K19" s="3"/>
    </row>
    <row r="20" spans="1:11" ht="70.5" thickBot="1">
      <c r="A20" s="68"/>
      <c r="B20" s="73" t="s">
        <v>31</v>
      </c>
      <c r="C20" s="70"/>
      <c r="D20" s="65">
        <f>SUM(D13:D19)</f>
        <v>3.3</v>
      </c>
      <c r="E20" s="65">
        <f>SUM(E13:E19)</f>
        <v>0.51</v>
      </c>
      <c r="F20" s="65">
        <f>SUM(F13:F19)</f>
        <v>39.5</v>
      </c>
      <c r="G20" s="65">
        <f>SUM(G13:G19)</f>
        <v>179</v>
      </c>
      <c r="H20" s="65">
        <f>SUM(H13:H19)</f>
        <v>0.38</v>
      </c>
      <c r="I20" s="75"/>
      <c r="J20" s="3"/>
      <c r="K20" s="3"/>
    </row>
    <row r="21" spans="1:11" ht="56.25" customHeight="1" thickBot="1">
      <c r="A21" s="58" t="s">
        <v>184</v>
      </c>
      <c r="B21" s="189" t="s">
        <v>183</v>
      </c>
      <c r="C21" s="190"/>
      <c r="D21" s="190"/>
      <c r="E21" s="190"/>
      <c r="F21" s="190"/>
      <c r="G21" s="190"/>
      <c r="H21" s="190"/>
      <c r="I21" s="191"/>
      <c r="J21" s="3"/>
      <c r="K21" s="3"/>
    </row>
    <row r="22" spans="1:11" ht="70.5" thickBot="1">
      <c r="A22" s="62">
        <v>4</v>
      </c>
      <c r="B22" s="69" t="s">
        <v>240</v>
      </c>
      <c r="C22" s="64"/>
      <c r="D22" s="65"/>
      <c r="E22" s="65"/>
      <c r="F22" s="65"/>
      <c r="G22" s="65"/>
      <c r="H22" s="65"/>
      <c r="I22" s="67"/>
      <c r="J22" s="3"/>
      <c r="K22" s="3"/>
    </row>
    <row r="23" spans="1:11" ht="70.5" thickBot="1">
      <c r="A23" s="62"/>
      <c r="B23" s="69" t="s">
        <v>251</v>
      </c>
      <c r="C23" s="64"/>
      <c r="D23" s="65"/>
      <c r="E23" s="65"/>
      <c r="F23" s="65"/>
      <c r="G23" s="65"/>
      <c r="H23" s="65"/>
      <c r="I23" s="67"/>
      <c r="J23" s="3"/>
      <c r="K23" s="3"/>
    </row>
    <row r="24" spans="1:11" ht="70.5" thickBot="1">
      <c r="A24" s="62">
        <v>2</v>
      </c>
      <c r="B24" s="73" t="s">
        <v>10</v>
      </c>
      <c r="C24" s="64"/>
      <c r="D24" s="65"/>
      <c r="E24" s="65"/>
      <c r="F24" s="65"/>
      <c r="G24" s="65"/>
      <c r="H24" s="65"/>
      <c r="I24" s="75"/>
      <c r="J24" s="3"/>
      <c r="K24" s="3"/>
    </row>
    <row r="25" spans="1:11" ht="70.5" thickBot="1">
      <c r="A25" s="62"/>
      <c r="B25" s="69" t="s">
        <v>53</v>
      </c>
      <c r="C25" s="64"/>
      <c r="D25" s="65"/>
      <c r="E25" s="65"/>
      <c r="F25" s="65"/>
      <c r="G25" s="65"/>
      <c r="H25" s="65"/>
      <c r="I25" s="67"/>
      <c r="J25" s="3"/>
      <c r="K25" s="3"/>
    </row>
    <row r="26" spans="1:11" ht="70.5" thickBot="1">
      <c r="A26" s="62"/>
      <c r="B26" s="69" t="s">
        <v>31</v>
      </c>
      <c r="C26" s="72"/>
      <c r="D26" s="65">
        <f>SUM(D22:D24)</f>
        <v>0</v>
      </c>
      <c r="E26" s="65">
        <f>SUM(E22:E24)</f>
        <v>0</v>
      </c>
      <c r="F26" s="65">
        <f>SUM(F22:F24)</f>
        <v>0</v>
      </c>
      <c r="G26" s="65">
        <f>SUM(G22:G24)</f>
        <v>0</v>
      </c>
      <c r="H26" s="65">
        <f>SUM(H22:H24)</f>
        <v>0</v>
      </c>
      <c r="I26" s="67"/>
      <c r="J26" s="3"/>
      <c r="K26" s="3"/>
    </row>
    <row r="27" spans="1:11" ht="70.5" thickBot="1">
      <c r="A27" s="62"/>
      <c r="B27" s="69"/>
      <c r="C27" s="72"/>
      <c r="D27" s="55" t="s">
        <v>1</v>
      </c>
      <c r="E27" s="56" t="s">
        <v>2</v>
      </c>
      <c r="F27" s="56" t="s">
        <v>3</v>
      </c>
      <c r="G27" s="76" t="s">
        <v>4</v>
      </c>
      <c r="H27" s="56" t="s">
        <v>5</v>
      </c>
      <c r="I27" s="67"/>
      <c r="J27" s="3"/>
      <c r="K27" s="3"/>
    </row>
    <row r="28" spans="1:11" ht="70.5" thickBot="1">
      <c r="A28" s="62"/>
      <c r="B28" s="77" t="s">
        <v>117</v>
      </c>
      <c r="C28" s="72"/>
      <c r="D28" s="65">
        <f>D8+D11+D20+D26</f>
        <v>4.859999999999999</v>
      </c>
      <c r="E28" s="65">
        <f>E8+E11+E20+E26</f>
        <v>4.24</v>
      </c>
      <c r="F28" s="65">
        <f>F8+F11+F20+F26</f>
        <v>49.4</v>
      </c>
      <c r="G28" s="65">
        <f>G8+G11+G20+G26</f>
        <v>258</v>
      </c>
      <c r="H28" s="65">
        <f>H8+H11+H20+H26</f>
        <v>0.38</v>
      </c>
      <c r="I28" s="67"/>
      <c r="J28" s="3"/>
      <c r="K28" s="3"/>
    </row>
    <row r="29" spans="1:11" ht="70.5" thickBot="1">
      <c r="A29" s="62"/>
      <c r="B29" s="77" t="s">
        <v>12</v>
      </c>
      <c r="C29" s="72"/>
      <c r="D29" s="65">
        <v>32</v>
      </c>
      <c r="E29" s="65">
        <v>35</v>
      </c>
      <c r="F29" s="65">
        <v>152</v>
      </c>
      <c r="G29" s="65">
        <v>1050</v>
      </c>
      <c r="H29" s="65">
        <v>34</v>
      </c>
      <c r="I29" s="67"/>
      <c r="J29" s="3"/>
      <c r="K29" s="3"/>
    </row>
    <row r="30" spans="1:11" ht="139.5" thickBot="1">
      <c r="A30" s="78"/>
      <c r="B30" s="79" t="s">
        <v>13</v>
      </c>
      <c r="C30" s="56"/>
      <c r="D30" s="66">
        <f>D28*100/D29</f>
        <v>15.187499999999998</v>
      </c>
      <c r="E30" s="66">
        <f>E28*100/E29</f>
        <v>12.114285714285714</v>
      </c>
      <c r="F30" s="66">
        <f>F28*100/F29</f>
        <v>32.5</v>
      </c>
      <c r="G30" s="66">
        <f>G28*100/G29</f>
        <v>24.571428571428573</v>
      </c>
      <c r="H30" s="66">
        <f>H28*100/H29</f>
        <v>1.1176470588235294</v>
      </c>
      <c r="I30" s="80"/>
      <c r="J30" s="3"/>
      <c r="K30" s="3"/>
    </row>
    <row r="31" spans="1:11" ht="69.75">
      <c r="A31" s="81"/>
      <c r="B31" s="82"/>
      <c r="C31" s="83"/>
      <c r="D31" s="84"/>
      <c r="E31" s="84"/>
      <c r="F31" s="84"/>
      <c r="G31" s="84"/>
      <c r="H31" s="84"/>
      <c r="I31" s="81"/>
      <c r="J31" s="3"/>
      <c r="K31" s="3"/>
    </row>
    <row r="32" spans="1:11" ht="69.75">
      <c r="A32" s="81"/>
      <c r="B32" s="2" t="s">
        <v>99</v>
      </c>
      <c r="C32" s="2"/>
      <c r="E32" s="84"/>
      <c r="F32" s="84"/>
      <c r="G32" s="84"/>
      <c r="H32" s="84"/>
      <c r="I32" s="81"/>
      <c r="J32" s="3"/>
      <c r="K32" s="3"/>
    </row>
    <row r="33" spans="1:11" ht="81">
      <c r="A33" s="81"/>
      <c r="B33" s="2" t="s">
        <v>206</v>
      </c>
      <c r="I33" s="81"/>
      <c r="J33" s="3"/>
      <c r="K33" s="3"/>
    </row>
    <row r="34" spans="1:11" ht="69.75">
      <c r="A34" s="81"/>
      <c r="B34" s="2" t="s">
        <v>98</v>
      </c>
      <c r="I34" s="81"/>
      <c r="J34" s="3"/>
      <c r="K34" s="3"/>
    </row>
    <row r="35" spans="1:11" ht="70.5" thickBot="1">
      <c r="A35" s="81"/>
      <c r="B35" s="2" t="s">
        <v>159</v>
      </c>
      <c r="I35" s="81"/>
      <c r="J35" s="3"/>
      <c r="K35" s="3"/>
    </row>
    <row r="36" spans="1:11" ht="70.5" thickBot="1">
      <c r="A36" s="201" t="s">
        <v>32</v>
      </c>
      <c r="B36" s="192" t="s">
        <v>110</v>
      </c>
      <c r="C36" s="199" t="s">
        <v>111</v>
      </c>
      <c r="D36" s="189" t="s">
        <v>26</v>
      </c>
      <c r="E36" s="190"/>
      <c r="F36" s="191"/>
      <c r="G36" s="192" t="s">
        <v>63</v>
      </c>
      <c r="H36" s="192" t="s">
        <v>123</v>
      </c>
      <c r="I36" s="197" t="s">
        <v>122</v>
      </c>
      <c r="J36" s="3"/>
      <c r="K36" s="3"/>
    </row>
    <row r="37" spans="1:11" ht="70.5" thickBot="1">
      <c r="A37" s="202"/>
      <c r="B37" s="193"/>
      <c r="C37" s="200"/>
      <c r="D37" s="55" t="s">
        <v>1</v>
      </c>
      <c r="E37" s="56" t="s">
        <v>2</v>
      </c>
      <c r="F37" s="56" t="s">
        <v>3</v>
      </c>
      <c r="G37" s="193"/>
      <c r="H37" s="193"/>
      <c r="I37" s="198"/>
      <c r="J37" s="3"/>
      <c r="K37" s="3"/>
    </row>
    <row r="38" spans="1:11" ht="70.5" thickBot="1">
      <c r="A38" s="86"/>
      <c r="B38" s="87" t="s">
        <v>24</v>
      </c>
      <c r="C38" s="88"/>
      <c r="D38" s="88"/>
      <c r="E38" s="88"/>
      <c r="F38" s="88"/>
      <c r="G38" s="88"/>
      <c r="H38" s="88"/>
      <c r="I38" s="89"/>
      <c r="J38" s="3"/>
      <c r="K38" s="3"/>
    </row>
    <row r="39" spans="1:11" ht="70.5" thickBot="1">
      <c r="A39" s="86"/>
      <c r="B39" s="189" t="s">
        <v>142</v>
      </c>
      <c r="C39" s="190"/>
      <c r="D39" s="190"/>
      <c r="E39" s="190"/>
      <c r="F39" s="190"/>
      <c r="G39" s="190"/>
      <c r="H39" s="190"/>
      <c r="I39" s="191"/>
      <c r="J39" s="3"/>
      <c r="K39" s="3"/>
    </row>
    <row r="40" spans="1:11" ht="70.5" thickBot="1">
      <c r="A40" s="62">
        <v>1</v>
      </c>
      <c r="B40" s="73" t="s">
        <v>49</v>
      </c>
      <c r="C40" s="70">
        <v>180</v>
      </c>
      <c r="D40" s="65">
        <v>5.2</v>
      </c>
      <c r="E40" s="65">
        <v>6</v>
      </c>
      <c r="F40" s="65">
        <v>16.5</v>
      </c>
      <c r="G40" s="66">
        <v>140.4</v>
      </c>
      <c r="H40" s="90">
        <v>1.1</v>
      </c>
      <c r="I40" s="67">
        <v>1</v>
      </c>
      <c r="J40" s="3"/>
      <c r="K40" s="3"/>
    </row>
    <row r="41" spans="1:11" ht="141" thickBot="1">
      <c r="A41" s="62">
        <v>15</v>
      </c>
      <c r="B41" s="69" t="s">
        <v>100</v>
      </c>
      <c r="C41" s="70">
        <v>150</v>
      </c>
      <c r="D41" s="91">
        <v>3.12</v>
      </c>
      <c r="E41" s="91">
        <v>3.36</v>
      </c>
      <c r="F41" s="91">
        <v>13.84</v>
      </c>
      <c r="G41" s="91">
        <v>96</v>
      </c>
      <c r="H41" s="91">
        <v>1.3</v>
      </c>
      <c r="I41" s="67">
        <v>2</v>
      </c>
      <c r="J41" s="3"/>
      <c r="K41" s="3"/>
    </row>
    <row r="42" spans="1:11" ht="70.5" thickBot="1">
      <c r="A42" s="62">
        <v>16</v>
      </c>
      <c r="B42" s="69" t="s">
        <v>43</v>
      </c>
      <c r="C42" s="64" t="s">
        <v>157</v>
      </c>
      <c r="D42" s="65">
        <v>1.56</v>
      </c>
      <c r="E42" s="65">
        <v>3.73</v>
      </c>
      <c r="F42" s="65">
        <v>9.9</v>
      </c>
      <c r="G42" s="65">
        <v>79</v>
      </c>
      <c r="H42" s="65">
        <v>0</v>
      </c>
      <c r="I42" s="67">
        <v>16</v>
      </c>
      <c r="J42" s="3"/>
      <c r="K42" s="3"/>
    </row>
    <row r="43" spans="1:11" ht="70.5" thickBot="1">
      <c r="A43" s="62"/>
      <c r="B43" s="69" t="s">
        <v>7</v>
      </c>
      <c r="C43" s="70"/>
      <c r="D43" s="65">
        <f>SUM(D40:D42)</f>
        <v>9.88</v>
      </c>
      <c r="E43" s="65">
        <f>SUM(E40:E42)</f>
        <v>13.09</v>
      </c>
      <c r="F43" s="65">
        <f>SUM(F40:F42)</f>
        <v>40.24</v>
      </c>
      <c r="G43" s="65">
        <f>SUM(G40:G42)</f>
        <v>315.4</v>
      </c>
      <c r="H43" s="65">
        <f>SUM(H40:H42)</f>
        <v>2.4000000000000004</v>
      </c>
      <c r="I43" s="67"/>
      <c r="J43" s="3"/>
      <c r="K43" s="3"/>
    </row>
    <row r="44" spans="1:11" ht="70.5" thickBot="1">
      <c r="A44" s="86"/>
      <c r="B44" s="189" t="s">
        <v>64</v>
      </c>
      <c r="C44" s="190"/>
      <c r="D44" s="190"/>
      <c r="E44" s="190"/>
      <c r="F44" s="190"/>
      <c r="G44" s="190"/>
      <c r="H44" s="190"/>
      <c r="I44" s="191"/>
      <c r="J44" s="3"/>
      <c r="K44" s="3"/>
    </row>
    <row r="45" spans="1:11" ht="90.75" customHeight="1" thickBot="1">
      <c r="A45" s="62"/>
      <c r="B45" s="69" t="s">
        <v>223</v>
      </c>
      <c r="C45" s="64"/>
      <c r="D45" s="65"/>
      <c r="E45" s="65"/>
      <c r="F45" s="65"/>
      <c r="G45" s="65"/>
      <c r="H45" s="65"/>
      <c r="I45" s="67"/>
      <c r="J45" s="3"/>
      <c r="K45" s="3"/>
    </row>
    <row r="46" spans="1:11" ht="70.5" thickBot="1">
      <c r="A46" s="62"/>
      <c r="B46" s="69" t="s">
        <v>7</v>
      </c>
      <c r="C46" s="72"/>
      <c r="D46" s="65">
        <f>SUM(D45:D45)</f>
        <v>0</v>
      </c>
      <c r="E46" s="65">
        <f>SUM(E45:E45)</f>
        <v>0</v>
      </c>
      <c r="F46" s="65">
        <f>SUM(F45:F45)</f>
        <v>0</v>
      </c>
      <c r="G46" s="65">
        <f>SUM(G45:G45)</f>
        <v>0</v>
      </c>
      <c r="H46" s="65">
        <f>SUM(H45:H45)</f>
        <v>0</v>
      </c>
      <c r="I46" s="67"/>
      <c r="J46" s="3"/>
      <c r="K46" s="3"/>
    </row>
    <row r="47" spans="1:11" ht="70.5" thickBot="1">
      <c r="A47" s="78"/>
      <c r="B47" s="189" t="s">
        <v>33</v>
      </c>
      <c r="C47" s="190"/>
      <c r="D47" s="190"/>
      <c r="E47" s="190"/>
      <c r="F47" s="190"/>
      <c r="G47" s="190"/>
      <c r="H47" s="190"/>
      <c r="I47" s="191"/>
      <c r="J47" s="3"/>
      <c r="K47" s="3"/>
    </row>
    <row r="48" spans="1:11" ht="210.75" thickBot="1">
      <c r="A48" s="68">
        <v>17</v>
      </c>
      <c r="B48" s="93" t="s">
        <v>193</v>
      </c>
      <c r="C48" s="64" t="s">
        <v>148</v>
      </c>
      <c r="D48" s="65">
        <v>0.36</v>
      </c>
      <c r="E48" s="65">
        <v>0.05</v>
      </c>
      <c r="F48" s="65">
        <v>1.13</v>
      </c>
      <c r="G48" s="65">
        <v>6.3</v>
      </c>
      <c r="H48" s="65">
        <v>4.5</v>
      </c>
      <c r="I48" s="75">
        <v>89</v>
      </c>
      <c r="J48" s="3"/>
      <c r="K48" s="3"/>
    </row>
    <row r="49" spans="1:11" ht="210.75" thickBot="1">
      <c r="A49" s="62">
        <v>34</v>
      </c>
      <c r="B49" s="69" t="s">
        <v>263</v>
      </c>
      <c r="C49" s="64"/>
      <c r="D49" s="65"/>
      <c r="E49" s="65"/>
      <c r="F49" s="65"/>
      <c r="G49" s="65"/>
      <c r="H49" s="65"/>
      <c r="I49" s="67"/>
      <c r="J49" s="3"/>
      <c r="K49" s="3"/>
    </row>
    <row r="50" spans="1:11" ht="70.5" thickBot="1">
      <c r="A50" s="62"/>
      <c r="B50" s="69" t="s">
        <v>264</v>
      </c>
      <c r="C50" s="72"/>
      <c r="D50" s="65"/>
      <c r="E50" s="65"/>
      <c r="F50" s="65"/>
      <c r="G50" s="65"/>
      <c r="H50" s="65"/>
      <c r="I50" s="75"/>
      <c r="J50" s="3"/>
      <c r="K50" s="3"/>
    </row>
    <row r="51" spans="1:11" ht="70.5" thickBot="1">
      <c r="A51" s="62"/>
      <c r="B51" s="69" t="s">
        <v>176</v>
      </c>
      <c r="C51" s="72"/>
      <c r="D51" s="65"/>
      <c r="E51" s="65"/>
      <c r="F51" s="65"/>
      <c r="G51" s="65"/>
      <c r="H51" s="65"/>
      <c r="I51" s="67"/>
      <c r="J51" s="3"/>
      <c r="K51" s="3"/>
    </row>
    <row r="52" spans="1:11" ht="131.25" customHeight="1" thickBot="1">
      <c r="A52" s="62">
        <v>9</v>
      </c>
      <c r="B52" s="69" t="s">
        <v>265</v>
      </c>
      <c r="C52" s="70"/>
      <c r="D52" s="65"/>
      <c r="E52" s="65"/>
      <c r="F52" s="65"/>
      <c r="G52" s="65"/>
      <c r="H52" s="65"/>
      <c r="I52" s="67"/>
      <c r="J52" s="3"/>
      <c r="K52" s="3"/>
    </row>
    <row r="53" spans="1:11" ht="141" thickBot="1">
      <c r="A53" s="62" t="s">
        <v>36</v>
      </c>
      <c r="B53" s="69" t="s">
        <v>69</v>
      </c>
      <c r="C53" s="70">
        <v>15</v>
      </c>
      <c r="D53" s="65">
        <v>1.2</v>
      </c>
      <c r="E53" s="65">
        <v>0.15</v>
      </c>
      <c r="F53" s="65">
        <v>7.23</v>
      </c>
      <c r="G53" s="65">
        <v>35.4</v>
      </c>
      <c r="H53" s="65">
        <v>0</v>
      </c>
      <c r="I53" s="67" t="s">
        <v>36</v>
      </c>
      <c r="J53" s="3"/>
      <c r="K53" s="3"/>
    </row>
    <row r="54" spans="1:11" ht="141" thickBot="1">
      <c r="A54" s="62" t="s">
        <v>36</v>
      </c>
      <c r="B54" s="69" t="s">
        <v>85</v>
      </c>
      <c r="C54" s="70">
        <v>30</v>
      </c>
      <c r="D54" s="65">
        <v>1.68</v>
      </c>
      <c r="E54" s="65">
        <v>0.36</v>
      </c>
      <c r="F54" s="65">
        <v>14.82</v>
      </c>
      <c r="G54" s="65">
        <v>69.6</v>
      </c>
      <c r="H54" s="65">
        <v>0</v>
      </c>
      <c r="I54" s="67" t="s">
        <v>36</v>
      </c>
      <c r="J54" s="3"/>
      <c r="K54" s="3"/>
    </row>
    <row r="55" spans="1:11" ht="70.5" thickBot="1">
      <c r="A55" s="78"/>
      <c r="B55" s="69" t="s">
        <v>7</v>
      </c>
      <c r="C55" s="72"/>
      <c r="D55" s="65">
        <f>SUM(D48:D54)</f>
        <v>3.24</v>
      </c>
      <c r="E55" s="65">
        <f>SUM(E48:E54)</f>
        <v>0.56</v>
      </c>
      <c r="F55" s="65">
        <f>SUM(F48:F54)</f>
        <v>23.18</v>
      </c>
      <c r="G55" s="65">
        <f>SUM(G48:G54)</f>
        <v>111.29999999999998</v>
      </c>
      <c r="H55" s="65">
        <f>SUM(H48:H54)</f>
        <v>4.5</v>
      </c>
      <c r="I55" s="80"/>
      <c r="J55" s="3"/>
      <c r="K55" s="3"/>
    </row>
    <row r="56" spans="1:11" ht="70.5" thickBot="1">
      <c r="A56" s="86"/>
      <c r="B56" s="189" t="s">
        <v>30</v>
      </c>
      <c r="C56" s="190"/>
      <c r="D56" s="190"/>
      <c r="E56" s="190"/>
      <c r="F56" s="190"/>
      <c r="G56" s="190"/>
      <c r="H56" s="190"/>
      <c r="I56" s="191"/>
      <c r="J56" s="3"/>
      <c r="K56" s="3"/>
    </row>
    <row r="57" spans="1:11" ht="141" thickBot="1">
      <c r="A57" s="78"/>
      <c r="B57" s="69" t="s">
        <v>266</v>
      </c>
      <c r="C57" s="64"/>
      <c r="D57" s="65"/>
      <c r="E57" s="65"/>
      <c r="F57" s="65"/>
      <c r="G57" s="65"/>
      <c r="H57" s="71"/>
      <c r="I57" s="75"/>
      <c r="J57" s="3"/>
      <c r="K57" s="3"/>
    </row>
    <row r="58" spans="1:11" ht="141" thickBot="1">
      <c r="A58" s="78"/>
      <c r="B58" s="69" t="s">
        <v>69</v>
      </c>
      <c r="C58" s="64"/>
      <c r="D58" s="65"/>
      <c r="E58" s="65"/>
      <c r="F58" s="65"/>
      <c r="G58" s="65"/>
      <c r="H58" s="71"/>
      <c r="I58" s="75"/>
      <c r="J58" s="3"/>
      <c r="K58" s="3"/>
    </row>
    <row r="59" spans="1:11" ht="70.5" thickBot="1">
      <c r="A59" s="95">
        <v>59</v>
      </c>
      <c r="B59" s="73" t="s">
        <v>10</v>
      </c>
      <c r="C59" s="70"/>
      <c r="D59" s="91"/>
      <c r="E59" s="91"/>
      <c r="F59" s="91"/>
      <c r="G59" s="91"/>
      <c r="H59" s="91"/>
      <c r="I59" s="96"/>
      <c r="J59" s="3"/>
      <c r="K59" s="3"/>
    </row>
    <row r="60" spans="1:11" ht="70.5" thickBot="1">
      <c r="A60" s="95"/>
      <c r="B60" s="69" t="s">
        <v>53</v>
      </c>
      <c r="C60" s="70"/>
      <c r="D60" s="65"/>
      <c r="E60" s="65"/>
      <c r="F60" s="65"/>
      <c r="G60" s="65"/>
      <c r="H60" s="65"/>
      <c r="I60" s="96"/>
      <c r="J60" s="3"/>
      <c r="K60" s="3"/>
    </row>
    <row r="61" spans="1:11" ht="70.5" thickBot="1">
      <c r="A61" s="78"/>
      <c r="B61" s="69" t="s">
        <v>7</v>
      </c>
      <c r="C61" s="72"/>
      <c r="D61" s="65">
        <f>SUM(D57:D59)</f>
        <v>0</v>
      </c>
      <c r="E61" s="65">
        <f>SUM(E57:E59)</f>
        <v>0</v>
      </c>
      <c r="F61" s="65">
        <f>SUM(F57:F59)</f>
        <v>0</v>
      </c>
      <c r="G61" s="65">
        <f>SUM(G57:G59)</f>
        <v>0</v>
      </c>
      <c r="H61" s="65">
        <f>SUM(H57:H59)</f>
        <v>0</v>
      </c>
      <c r="I61" s="80"/>
      <c r="J61" s="3"/>
      <c r="K61" s="3"/>
    </row>
    <row r="62" spans="1:11" ht="70.5" thickBot="1">
      <c r="A62" s="62"/>
      <c r="B62" s="69"/>
      <c r="C62" s="72"/>
      <c r="D62" s="55" t="s">
        <v>1</v>
      </c>
      <c r="E62" s="56" t="s">
        <v>2</v>
      </c>
      <c r="F62" s="56" t="s">
        <v>3</v>
      </c>
      <c r="G62" s="76" t="s">
        <v>4</v>
      </c>
      <c r="H62" s="56" t="s">
        <v>5</v>
      </c>
      <c r="I62" s="67"/>
      <c r="J62" s="3"/>
      <c r="K62" s="3"/>
    </row>
    <row r="63" spans="1:11" ht="70.5" thickBot="1">
      <c r="A63" s="62"/>
      <c r="B63" s="77" t="s">
        <v>121</v>
      </c>
      <c r="C63" s="72"/>
      <c r="D63" s="65">
        <f>D43+D46+D55+D61</f>
        <v>13.120000000000001</v>
      </c>
      <c r="E63" s="65">
        <f>E43+E46+E55+E61</f>
        <v>13.65</v>
      </c>
      <c r="F63" s="65">
        <f>F43+F46+F55+F61</f>
        <v>63.42</v>
      </c>
      <c r="G63" s="65">
        <f>G43+G46+G55+G61</f>
        <v>426.69999999999993</v>
      </c>
      <c r="H63" s="65">
        <f>H43+H46+H55+H61</f>
        <v>6.9</v>
      </c>
      <c r="I63" s="67"/>
      <c r="J63" s="3"/>
      <c r="K63" s="3"/>
    </row>
    <row r="64" spans="1:11" ht="70.5" thickBot="1">
      <c r="A64" s="62"/>
      <c r="B64" s="77" t="s">
        <v>12</v>
      </c>
      <c r="C64" s="72"/>
      <c r="D64" s="65">
        <v>32</v>
      </c>
      <c r="E64" s="65">
        <v>35</v>
      </c>
      <c r="F64" s="65">
        <v>152</v>
      </c>
      <c r="G64" s="65">
        <v>1050</v>
      </c>
      <c r="H64" s="65">
        <v>34</v>
      </c>
      <c r="I64" s="67"/>
      <c r="J64" s="3"/>
      <c r="K64" s="3"/>
    </row>
    <row r="65" spans="1:11" s="98" customFormat="1" ht="139.5" thickBot="1">
      <c r="A65" s="78"/>
      <c r="B65" s="79" t="s">
        <v>13</v>
      </c>
      <c r="C65" s="56"/>
      <c r="D65" s="66">
        <f>D63*100/D64</f>
        <v>41</v>
      </c>
      <c r="E65" s="66">
        <f>E63*100/E64</f>
        <v>39</v>
      </c>
      <c r="F65" s="66">
        <f>F63*100/F64</f>
        <v>41.723684210526315</v>
      </c>
      <c r="G65" s="66">
        <f>G63*100/G64</f>
        <v>40.63809523809523</v>
      </c>
      <c r="H65" s="66">
        <f>H63*100/H64</f>
        <v>20.294117647058822</v>
      </c>
      <c r="I65" s="80"/>
      <c r="J65" s="97"/>
      <c r="K65" s="97"/>
    </row>
    <row r="66" spans="1:11" s="98" customFormat="1" ht="69.75">
      <c r="A66" s="81"/>
      <c r="B66" s="82"/>
      <c r="C66" s="83"/>
      <c r="D66" s="84"/>
      <c r="E66" s="84"/>
      <c r="F66" s="84"/>
      <c r="G66" s="84"/>
      <c r="H66" s="84"/>
      <c r="I66" s="81"/>
      <c r="J66" s="97"/>
      <c r="K66" s="97"/>
    </row>
    <row r="67" spans="1:11" s="98" customFormat="1" ht="69.75">
      <c r="A67" s="81"/>
      <c r="B67" s="2" t="s">
        <v>99</v>
      </c>
      <c r="C67" s="2"/>
      <c r="D67" s="2"/>
      <c r="E67" s="84"/>
      <c r="F67" s="84"/>
      <c r="G67" s="84"/>
      <c r="H67" s="84"/>
      <c r="I67" s="81"/>
      <c r="J67" s="97"/>
      <c r="K67" s="97"/>
    </row>
    <row r="68" spans="1:11" s="98" customFormat="1" ht="81">
      <c r="A68" s="81"/>
      <c r="B68" s="2" t="s">
        <v>206</v>
      </c>
      <c r="C68" s="85"/>
      <c r="D68" s="2"/>
      <c r="E68" s="2"/>
      <c r="F68" s="2"/>
      <c r="G68" s="2"/>
      <c r="H68" s="2"/>
      <c r="I68" s="81"/>
      <c r="J68" s="97"/>
      <c r="K68" s="97"/>
    </row>
    <row r="69" spans="1:11" s="98" customFormat="1" ht="69.75">
      <c r="A69" s="81"/>
      <c r="B69" s="2" t="s">
        <v>98</v>
      </c>
      <c r="C69" s="85"/>
      <c r="D69" s="2"/>
      <c r="E69" s="2"/>
      <c r="F69" s="2"/>
      <c r="G69" s="2"/>
      <c r="H69" s="2"/>
      <c r="I69" s="81"/>
      <c r="J69" s="97"/>
      <c r="K69" s="97"/>
    </row>
    <row r="70" spans="1:11" s="98" customFormat="1" ht="70.5" thickBot="1">
      <c r="A70" s="81"/>
      <c r="B70" s="2" t="s">
        <v>159</v>
      </c>
      <c r="C70" s="85"/>
      <c r="D70" s="2"/>
      <c r="E70" s="2"/>
      <c r="F70" s="2"/>
      <c r="G70" s="2"/>
      <c r="H70" s="2"/>
      <c r="I70" s="81"/>
      <c r="J70" s="97"/>
      <c r="K70" s="97"/>
    </row>
    <row r="71" spans="1:9" ht="70.5" thickBot="1">
      <c r="A71" s="201" t="s">
        <v>32</v>
      </c>
      <c r="B71" s="192" t="s">
        <v>110</v>
      </c>
      <c r="C71" s="199" t="s">
        <v>111</v>
      </c>
      <c r="D71" s="189" t="s">
        <v>26</v>
      </c>
      <c r="E71" s="190"/>
      <c r="F71" s="191"/>
      <c r="G71" s="192" t="s">
        <v>63</v>
      </c>
      <c r="H71" s="192" t="s">
        <v>123</v>
      </c>
      <c r="I71" s="197" t="s">
        <v>122</v>
      </c>
    </row>
    <row r="72" spans="1:9" ht="70.5" thickBot="1">
      <c r="A72" s="202"/>
      <c r="B72" s="193"/>
      <c r="C72" s="200"/>
      <c r="D72" s="55" t="s">
        <v>1</v>
      </c>
      <c r="E72" s="56" t="s">
        <v>2</v>
      </c>
      <c r="F72" s="56" t="s">
        <v>3</v>
      </c>
      <c r="G72" s="193"/>
      <c r="H72" s="193"/>
      <c r="I72" s="198"/>
    </row>
    <row r="73" spans="1:9" ht="70.5" thickBot="1">
      <c r="A73" s="99"/>
      <c r="B73" s="87" t="s">
        <v>23</v>
      </c>
      <c r="C73" s="88"/>
      <c r="D73" s="88"/>
      <c r="E73" s="88"/>
      <c r="F73" s="88"/>
      <c r="G73" s="88"/>
      <c r="H73" s="88"/>
      <c r="I73" s="89"/>
    </row>
    <row r="74" spans="1:9" ht="70.5" thickBot="1">
      <c r="A74" s="99"/>
      <c r="B74" s="189" t="s">
        <v>6</v>
      </c>
      <c r="C74" s="190"/>
      <c r="D74" s="190"/>
      <c r="E74" s="190"/>
      <c r="F74" s="190"/>
      <c r="G74" s="190"/>
      <c r="H74" s="190"/>
      <c r="I74" s="191"/>
    </row>
    <row r="75" spans="1:9" ht="141" thickBot="1">
      <c r="A75" s="62"/>
      <c r="B75" s="69" t="s">
        <v>256</v>
      </c>
      <c r="C75" s="70">
        <v>180</v>
      </c>
      <c r="D75" s="65">
        <v>5.64</v>
      </c>
      <c r="E75" s="65">
        <v>5.83</v>
      </c>
      <c r="F75" s="65">
        <v>16.54</v>
      </c>
      <c r="G75" s="65">
        <v>142.2</v>
      </c>
      <c r="H75" s="65">
        <v>0.36</v>
      </c>
      <c r="I75" s="67">
        <v>39</v>
      </c>
    </row>
    <row r="76" spans="1:9" ht="70.5" thickBot="1">
      <c r="A76" s="62">
        <v>2</v>
      </c>
      <c r="B76" s="69" t="s">
        <v>257</v>
      </c>
      <c r="C76" s="70"/>
      <c r="D76" s="65"/>
      <c r="E76" s="65"/>
      <c r="F76" s="65"/>
      <c r="G76" s="65"/>
      <c r="H76" s="71"/>
      <c r="I76" s="67"/>
    </row>
    <row r="77" spans="1:9" ht="70.5" thickBot="1">
      <c r="A77" s="62">
        <v>3</v>
      </c>
      <c r="B77" s="69" t="s">
        <v>229</v>
      </c>
      <c r="C77" s="72"/>
      <c r="D77" s="65"/>
      <c r="E77" s="65"/>
      <c r="F77" s="65"/>
      <c r="G77" s="65"/>
      <c r="H77" s="65"/>
      <c r="I77" s="67"/>
    </row>
    <row r="78" spans="1:9" ht="70.5" thickBot="1">
      <c r="A78" s="62"/>
      <c r="B78" s="69" t="s">
        <v>7</v>
      </c>
      <c r="C78" s="66"/>
      <c r="D78" s="65">
        <f>SUM(D75:D77)</f>
        <v>5.64</v>
      </c>
      <c r="E78" s="65">
        <f>SUM(E75:E77)</f>
        <v>5.83</v>
      </c>
      <c r="F78" s="65">
        <f>SUM(F75:F77)</f>
        <v>16.54</v>
      </c>
      <c r="G78" s="65">
        <f>SUM(G75:G77)</f>
        <v>142.2</v>
      </c>
      <c r="H78" s="65">
        <f>SUM(H75:H77)</f>
        <v>0.36</v>
      </c>
      <c r="I78" s="67"/>
    </row>
    <row r="79" spans="1:9" ht="70.5" thickBot="1">
      <c r="A79" s="86"/>
      <c r="B79" s="189" t="s">
        <v>64</v>
      </c>
      <c r="C79" s="190"/>
      <c r="D79" s="190"/>
      <c r="E79" s="190"/>
      <c r="F79" s="190"/>
      <c r="G79" s="190"/>
      <c r="H79" s="190"/>
      <c r="I79" s="191"/>
    </row>
    <row r="80" spans="1:9" ht="78.75" customHeight="1" thickBot="1">
      <c r="A80" s="62" t="s">
        <v>36</v>
      </c>
      <c r="B80" s="73" t="s">
        <v>219</v>
      </c>
      <c r="C80" s="64"/>
      <c r="D80" s="65"/>
      <c r="E80" s="65"/>
      <c r="F80" s="65"/>
      <c r="G80" s="65"/>
      <c r="H80" s="65"/>
      <c r="I80" s="67"/>
    </row>
    <row r="81" spans="1:11" ht="70.5" thickBot="1">
      <c r="A81" s="62"/>
      <c r="B81" s="69" t="s">
        <v>7</v>
      </c>
      <c r="C81" s="72"/>
      <c r="D81" s="65">
        <f>SUM(D80:D80)</f>
        <v>0</v>
      </c>
      <c r="E81" s="65">
        <f>SUM(E80:E80)</f>
        <v>0</v>
      </c>
      <c r="F81" s="65">
        <f>SUM(F80:F80)</f>
        <v>0</v>
      </c>
      <c r="G81" s="65">
        <f>SUM(G80:G80)</f>
        <v>0</v>
      </c>
      <c r="H81" s="65">
        <f>SUM(H80:H80)</f>
        <v>0</v>
      </c>
      <c r="I81" s="67"/>
      <c r="J81" s="3"/>
      <c r="K81" s="3"/>
    </row>
    <row r="82" spans="1:11" ht="70.5" thickBot="1">
      <c r="A82" s="57"/>
      <c r="B82" s="189" t="s">
        <v>33</v>
      </c>
      <c r="C82" s="190"/>
      <c r="D82" s="190"/>
      <c r="E82" s="190"/>
      <c r="F82" s="190"/>
      <c r="G82" s="190"/>
      <c r="H82" s="190"/>
      <c r="I82" s="191"/>
      <c r="J82" s="3"/>
      <c r="K82" s="3"/>
    </row>
    <row r="83" spans="1:11" ht="210.75" thickBot="1">
      <c r="A83" s="62">
        <v>24</v>
      </c>
      <c r="B83" s="100" t="s">
        <v>258</v>
      </c>
      <c r="C83" s="101"/>
      <c r="D83" s="102"/>
      <c r="E83" s="102"/>
      <c r="F83" s="102"/>
      <c r="G83" s="102"/>
      <c r="H83" s="102"/>
      <c r="I83" s="103"/>
      <c r="J83" s="3"/>
      <c r="K83" s="3"/>
    </row>
    <row r="84" spans="1:11" ht="70.5" thickBot="1">
      <c r="A84" s="62">
        <v>25</v>
      </c>
      <c r="B84" s="69" t="s">
        <v>259</v>
      </c>
      <c r="C84" s="64"/>
      <c r="D84" s="65"/>
      <c r="E84" s="65"/>
      <c r="F84" s="65"/>
      <c r="G84" s="65"/>
      <c r="H84" s="65"/>
      <c r="I84" s="67"/>
      <c r="J84" s="3"/>
      <c r="K84" s="3"/>
    </row>
    <row r="85" spans="1:11" ht="141" thickBot="1">
      <c r="A85" s="62">
        <v>6</v>
      </c>
      <c r="B85" s="69" t="s">
        <v>260</v>
      </c>
      <c r="C85" s="104"/>
      <c r="D85" s="65"/>
      <c r="E85" s="65"/>
      <c r="F85" s="65"/>
      <c r="G85" s="65"/>
      <c r="H85" s="65"/>
      <c r="I85" s="75"/>
      <c r="J85" s="3"/>
      <c r="K85" s="3"/>
    </row>
    <row r="86" spans="1:11" ht="141" thickBot="1">
      <c r="A86" s="62">
        <v>20</v>
      </c>
      <c r="B86" s="73" t="s">
        <v>261</v>
      </c>
      <c r="C86" s="64" t="s">
        <v>29</v>
      </c>
      <c r="D86" s="65">
        <v>0.2</v>
      </c>
      <c r="E86" s="65">
        <v>0</v>
      </c>
      <c r="F86" s="65">
        <v>32.3</v>
      </c>
      <c r="G86" s="65">
        <v>125.3</v>
      </c>
      <c r="H86" s="65">
        <v>2</v>
      </c>
      <c r="I86" s="75">
        <v>88</v>
      </c>
      <c r="J86" s="3"/>
      <c r="K86" s="3"/>
    </row>
    <row r="87" spans="1:11" ht="141" thickBot="1">
      <c r="A87" s="62" t="s">
        <v>36</v>
      </c>
      <c r="B87" s="69" t="s">
        <v>69</v>
      </c>
      <c r="C87" s="70">
        <v>15</v>
      </c>
      <c r="D87" s="65">
        <v>1.2</v>
      </c>
      <c r="E87" s="65">
        <v>0.15</v>
      </c>
      <c r="F87" s="65">
        <v>7.23</v>
      </c>
      <c r="G87" s="65">
        <v>35.4</v>
      </c>
      <c r="H87" s="65">
        <v>0</v>
      </c>
      <c r="I87" s="67" t="s">
        <v>36</v>
      </c>
      <c r="J87" s="3"/>
      <c r="K87" s="3"/>
    </row>
    <row r="88" spans="1:11" ht="141" thickBot="1">
      <c r="A88" s="62" t="s">
        <v>36</v>
      </c>
      <c r="B88" s="69" t="s">
        <v>85</v>
      </c>
      <c r="C88" s="70">
        <v>30</v>
      </c>
      <c r="D88" s="65">
        <v>1.68</v>
      </c>
      <c r="E88" s="65">
        <v>0.36</v>
      </c>
      <c r="F88" s="65">
        <v>14.82</v>
      </c>
      <c r="G88" s="65">
        <v>69.6</v>
      </c>
      <c r="H88" s="65">
        <v>0</v>
      </c>
      <c r="I88" s="67" t="s">
        <v>36</v>
      </c>
      <c r="J88" s="3"/>
      <c r="K88" s="3"/>
    </row>
    <row r="89" spans="1:11" ht="70.5" thickBot="1">
      <c r="A89" s="62"/>
      <c r="B89" s="69" t="s">
        <v>7</v>
      </c>
      <c r="C89" s="70"/>
      <c r="D89" s="65">
        <f>SUM(D83:D88)</f>
        <v>3.08</v>
      </c>
      <c r="E89" s="65">
        <f>SUM(E83:E88)</f>
        <v>0.51</v>
      </c>
      <c r="F89" s="65">
        <f>SUM(F83:F88)</f>
        <v>54.35</v>
      </c>
      <c r="G89" s="65">
        <f>SUM(G83:G88)</f>
        <v>230.29999999999998</v>
      </c>
      <c r="H89" s="65">
        <f>SUM(H83:H88)</f>
        <v>2</v>
      </c>
      <c r="I89" s="67"/>
      <c r="J89" s="3"/>
      <c r="K89" s="3"/>
    </row>
    <row r="90" spans="1:11" ht="70.5" thickBot="1">
      <c r="A90" s="86"/>
      <c r="B90" s="189" t="s">
        <v>30</v>
      </c>
      <c r="C90" s="190"/>
      <c r="D90" s="190"/>
      <c r="E90" s="190"/>
      <c r="F90" s="190"/>
      <c r="G90" s="190"/>
      <c r="H90" s="190"/>
      <c r="I90" s="191"/>
      <c r="J90" s="3"/>
      <c r="K90" s="3"/>
    </row>
    <row r="91" spans="1:11" ht="141" thickBot="1">
      <c r="A91" s="62">
        <v>21</v>
      </c>
      <c r="B91" s="69" t="s">
        <v>129</v>
      </c>
      <c r="C91" s="72" t="s">
        <v>29</v>
      </c>
      <c r="D91" s="91">
        <v>4.35</v>
      </c>
      <c r="E91" s="91">
        <v>4.8</v>
      </c>
      <c r="F91" s="91">
        <v>6</v>
      </c>
      <c r="G91" s="91">
        <v>88.5</v>
      </c>
      <c r="H91" s="91">
        <v>1.05</v>
      </c>
      <c r="I91" s="67">
        <v>21.74</v>
      </c>
      <c r="J91" s="3"/>
      <c r="K91" s="3"/>
    </row>
    <row r="92" spans="1:11" ht="70.5" thickBot="1">
      <c r="A92" s="62"/>
      <c r="B92" s="69" t="s">
        <v>262</v>
      </c>
      <c r="C92" s="104"/>
      <c r="D92" s="65"/>
      <c r="E92" s="65"/>
      <c r="F92" s="65"/>
      <c r="G92" s="65"/>
      <c r="H92" s="65"/>
      <c r="I92" s="67"/>
      <c r="J92" s="3"/>
      <c r="K92" s="3"/>
    </row>
    <row r="93" spans="1:11" ht="70.5" thickBot="1">
      <c r="A93" s="62"/>
      <c r="B93" s="69" t="s">
        <v>7</v>
      </c>
      <c r="C93" s="70"/>
      <c r="D93" s="65">
        <f>SUM(D91:D92)</f>
        <v>4.35</v>
      </c>
      <c r="E93" s="65">
        <f>SUM(E91:E92)</f>
        <v>4.8</v>
      </c>
      <c r="F93" s="65">
        <f>SUM(F91:F92)</f>
        <v>6</v>
      </c>
      <c r="G93" s="65">
        <f>SUM(G91:G92)</f>
        <v>88.5</v>
      </c>
      <c r="H93" s="65">
        <f>SUM(H91:H92)</f>
        <v>1.05</v>
      </c>
      <c r="I93" s="67"/>
      <c r="J93" s="3"/>
      <c r="K93" s="3"/>
    </row>
    <row r="94" spans="1:11" ht="70.5" thickBot="1">
      <c r="A94" s="62"/>
      <c r="B94" s="69"/>
      <c r="C94" s="72"/>
      <c r="D94" s="55" t="s">
        <v>1</v>
      </c>
      <c r="E94" s="56" t="s">
        <v>2</v>
      </c>
      <c r="F94" s="56" t="s">
        <v>3</v>
      </c>
      <c r="G94" s="76" t="s">
        <v>4</v>
      </c>
      <c r="H94" s="56" t="s">
        <v>5</v>
      </c>
      <c r="I94" s="67"/>
      <c r="J94" s="3"/>
      <c r="K94" s="3"/>
    </row>
    <row r="95" spans="1:11" ht="70.5" thickBot="1">
      <c r="A95" s="62"/>
      <c r="B95" s="77" t="s">
        <v>120</v>
      </c>
      <c r="C95" s="72"/>
      <c r="D95" s="65">
        <f>SUM(D78+D81+D89+D93)</f>
        <v>13.069999999999999</v>
      </c>
      <c r="E95" s="65">
        <f>SUM(E78+E81+E89+E93)</f>
        <v>11.14</v>
      </c>
      <c r="F95" s="65">
        <f>SUM(F78+F81+F89+F93)</f>
        <v>76.89</v>
      </c>
      <c r="G95" s="65">
        <f>SUM(G78+G81+G89+G93)</f>
        <v>461</v>
      </c>
      <c r="H95" s="65">
        <f>SUM(H78+H81+H89+H93)</f>
        <v>3.41</v>
      </c>
      <c r="I95" s="67"/>
      <c r="J95" s="3"/>
      <c r="K95" s="3"/>
    </row>
    <row r="96" spans="1:11" ht="70.5" thickBot="1">
      <c r="A96" s="62"/>
      <c r="B96" s="77" t="s">
        <v>12</v>
      </c>
      <c r="C96" s="72"/>
      <c r="D96" s="65">
        <v>32</v>
      </c>
      <c r="E96" s="65">
        <v>35</v>
      </c>
      <c r="F96" s="65">
        <v>152</v>
      </c>
      <c r="G96" s="65">
        <v>1050</v>
      </c>
      <c r="H96" s="65">
        <v>34</v>
      </c>
      <c r="I96" s="67"/>
      <c r="J96" s="3"/>
      <c r="K96" s="3"/>
    </row>
    <row r="97" spans="1:11" ht="139.5" thickBot="1">
      <c r="A97" s="78"/>
      <c r="B97" s="79" t="s">
        <v>13</v>
      </c>
      <c r="C97" s="56"/>
      <c r="D97" s="66">
        <f>D95*100/D96</f>
        <v>40.84374999999999</v>
      </c>
      <c r="E97" s="66">
        <f>E95*100/E96</f>
        <v>31.82857142857143</v>
      </c>
      <c r="F97" s="66">
        <f>F95*100/F96</f>
        <v>50.58552631578947</v>
      </c>
      <c r="G97" s="66">
        <f>G95*100/G96</f>
        <v>43.904761904761905</v>
      </c>
      <c r="H97" s="66">
        <f>H95*100/H96</f>
        <v>10.029411764705882</v>
      </c>
      <c r="I97" s="80"/>
      <c r="J97" s="3"/>
      <c r="K97" s="3"/>
    </row>
    <row r="98" spans="1:11" ht="69.75">
      <c r="A98" s="81"/>
      <c r="B98" s="82"/>
      <c r="C98" s="83"/>
      <c r="D98" s="84"/>
      <c r="E98" s="84"/>
      <c r="F98" s="84"/>
      <c r="G98" s="84"/>
      <c r="H98" s="84"/>
      <c r="I98" s="81"/>
      <c r="J98" s="3"/>
      <c r="K98" s="3"/>
    </row>
    <row r="99" spans="1:11" ht="69.75">
      <c r="A99" s="81"/>
      <c r="B99" s="2" t="s">
        <v>99</v>
      </c>
      <c r="C99" s="2"/>
      <c r="E99" s="84"/>
      <c r="F99" s="84"/>
      <c r="G99" s="84"/>
      <c r="H99" s="84"/>
      <c r="I99" s="81"/>
      <c r="J99" s="3"/>
      <c r="K99" s="3"/>
    </row>
    <row r="100" spans="1:11" ht="81">
      <c r="A100" s="81"/>
      <c r="B100" s="2" t="s">
        <v>206</v>
      </c>
      <c r="I100" s="81"/>
      <c r="J100" s="3"/>
      <c r="K100" s="3"/>
    </row>
    <row r="101" spans="1:11" ht="69.75">
      <c r="A101" s="81"/>
      <c r="B101" s="2" t="s">
        <v>98</v>
      </c>
      <c r="I101" s="81"/>
      <c r="J101" s="3"/>
      <c r="K101" s="3"/>
    </row>
    <row r="102" spans="1:11" ht="70.5" thickBot="1">
      <c r="A102" s="81"/>
      <c r="B102" s="2" t="s">
        <v>159</v>
      </c>
      <c r="I102" s="81"/>
      <c r="J102" s="3"/>
      <c r="K102" s="3"/>
    </row>
    <row r="103" spans="1:11" ht="70.5" thickBot="1">
      <c r="A103" s="201" t="s">
        <v>32</v>
      </c>
      <c r="B103" s="192" t="s">
        <v>110</v>
      </c>
      <c r="C103" s="199" t="s">
        <v>111</v>
      </c>
      <c r="D103" s="189" t="s">
        <v>26</v>
      </c>
      <c r="E103" s="190"/>
      <c r="F103" s="191"/>
      <c r="G103" s="192" t="s">
        <v>63</v>
      </c>
      <c r="H103" s="192" t="s">
        <v>123</v>
      </c>
      <c r="I103" s="197" t="s">
        <v>122</v>
      </c>
      <c r="J103" s="3"/>
      <c r="K103" s="3"/>
    </row>
    <row r="104" spans="1:11" ht="70.5" thickBot="1">
      <c r="A104" s="202"/>
      <c r="B104" s="193"/>
      <c r="C104" s="200"/>
      <c r="D104" s="55" t="s">
        <v>1</v>
      </c>
      <c r="E104" s="56" t="s">
        <v>2</v>
      </c>
      <c r="F104" s="56" t="s">
        <v>3</v>
      </c>
      <c r="G104" s="193"/>
      <c r="H104" s="193"/>
      <c r="I104" s="198"/>
      <c r="J104" s="3"/>
      <c r="K104" s="3"/>
    </row>
    <row r="105" spans="1:11" ht="70.5" thickBot="1">
      <c r="A105" s="86"/>
      <c r="B105" s="87" t="s">
        <v>19</v>
      </c>
      <c r="C105" s="88"/>
      <c r="D105" s="105"/>
      <c r="E105" s="105"/>
      <c r="F105" s="105"/>
      <c r="G105" s="105"/>
      <c r="H105" s="105"/>
      <c r="I105" s="76"/>
      <c r="J105" s="3"/>
      <c r="K105" s="3"/>
    </row>
    <row r="106" spans="1:11" ht="70.5" thickBot="1">
      <c r="A106" s="86"/>
      <c r="B106" s="189" t="s">
        <v>6</v>
      </c>
      <c r="C106" s="190"/>
      <c r="D106" s="190"/>
      <c r="E106" s="190"/>
      <c r="F106" s="190"/>
      <c r="G106" s="190"/>
      <c r="H106" s="190"/>
      <c r="I106" s="191"/>
      <c r="J106" s="3"/>
      <c r="K106" s="3"/>
    </row>
    <row r="107" spans="1:11" ht="141" thickBot="1">
      <c r="A107" s="62">
        <v>32</v>
      </c>
      <c r="B107" s="69" t="s">
        <v>245</v>
      </c>
      <c r="C107" s="74"/>
      <c r="D107" s="65"/>
      <c r="E107" s="65"/>
      <c r="F107" s="65"/>
      <c r="G107" s="65"/>
      <c r="H107" s="65"/>
      <c r="I107" s="67"/>
      <c r="J107" s="3"/>
      <c r="K107" s="3"/>
    </row>
    <row r="108" spans="1:11" ht="141" thickBot="1">
      <c r="A108" s="62">
        <v>15</v>
      </c>
      <c r="B108" s="69" t="s">
        <v>100</v>
      </c>
      <c r="C108" s="70">
        <v>150</v>
      </c>
      <c r="D108" s="91">
        <v>3.12</v>
      </c>
      <c r="E108" s="91">
        <v>3.36</v>
      </c>
      <c r="F108" s="91">
        <v>13.84</v>
      </c>
      <c r="G108" s="91">
        <v>96</v>
      </c>
      <c r="H108" s="91">
        <v>1.3</v>
      </c>
      <c r="I108" s="67">
        <v>2</v>
      </c>
      <c r="J108" s="3"/>
      <c r="K108" s="3"/>
    </row>
    <row r="109" spans="1:11" ht="70.5" thickBot="1">
      <c r="A109" s="62">
        <v>3</v>
      </c>
      <c r="B109" s="69" t="s">
        <v>43</v>
      </c>
      <c r="C109" s="64" t="s">
        <v>157</v>
      </c>
      <c r="D109" s="65">
        <v>1.56</v>
      </c>
      <c r="E109" s="65">
        <v>3.73</v>
      </c>
      <c r="F109" s="65">
        <v>9.9</v>
      </c>
      <c r="G109" s="65">
        <v>79</v>
      </c>
      <c r="H109" s="65">
        <v>0</v>
      </c>
      <c r="I109" s="67">
        <v>16</v>
      </c>
      <c r="J109" s="3"/>
      <c r="K109" s="3"/>
    </row>
    <row r="110" spans="1:11" ht="70.5" thickBot="1">
      <c r="A110" s="62"/>
      <c r="B110" s="69" t="s">
        <v>7</v>
      </c>
      <c r="C110" s="66"/>
      <c r="D110" s="65">
        <f>SUM(D107:D109)</f>
        <v>4.68</v>
      </c>
      <c r="E110" s="65">
        <f>SUM(E107:E109)</f>
        <v>7.09</v>
      </c>
      <c r="F110" s="65">
        <f>SUM(F107:F109)</f>
        <v>23.740000000000002</v>
      </c>
      <c r="G110" s="65">
        <f>SUM(G107:G109)</f>
        <v>175</v>
      </c>
      <c r="H110" s="65">
        <f>SUM(H107:H109)</f>
        <v>1.3</v>
      </c>
      <c r="I110" s="67"/>
      <c r="J110" s="3"/>
      <c r="K110" s="3"/>
    </row>
    <row r="111" spans="1:11" ht="70.5" thickBot="1">
      <c r="A111" s="86"/>
      <c r="B111" s="189" t="s">
        <v>64</v>
      </c>
      <c r="C111" s="190"/>
      <c r="D111" s="190"/>
      <c r="E111" s="190"/>
      <c r="F111" s="190"/>
      <c r="G111" s="190"/>
      <c r="H111" s="190"/>
      <c r="I111" s="191"/>
      <c r="J111" s="3"/>
      <c r="K111" s="3"/>
    </row>
    <row r="112" spans="1:11" ht="141" thickBot="1">
      <c r="A112" s="62" t="s">
        <v>36</v>
      </c>
      <c r="B112" s="69" t="s">
        <v>161</v>
      </c>
      <c r="C112" s="64" t="s">
        <v>197</v>
      </c>
      <c r="D112" s="65">
        <v>0.44</v>
      </c>
      <c r="E112" s="65">
        <v>0.44</v>
      </c>
      <c r="F112" s="65">
        <v>10.81</v>
      </c>
      <c r="G112" s="65">
        <v>51.89</v>
      </c>
      <c r="H112" s="65">
        <v>11.03</v>
      </c>
      <c r="I112" s="67">
        <v>76</v>
      </c>
      <c r="J112" s="3"/>
      <c r="K112" s="3"/>
    </row>
    <row r="113" spans="1:11" ht="70.5" thickBot="1">
      <c r="A113" s="62"/>
      <c r="B113" s="69" t="s">
        <v>7</v>
      </c>
      <c r="C113" s="72"/>
      <c r="D113" s="65">
        <f>SUM(D112:D112)</f>
        <v>0.44</v>
      </c>
      <c r="E113" s="65">
        <f>SUM(E112:E112)</f>
        <v>0.44</v>
      </c>
      <c r="F113" s="65">
        <f>SUM(F112:F112)</f>
        <v>10.81</v>
      </c>
      <c r="G113" s="65">
        <f>SUM(G112:G112)</f>
        <v>51.89</v>
      </c>
      <c r="H113" s="65">
        <f>SUM(H112:H112)</f>
        <v>11.03</v>
      </c>
      <c r="I113" s="67"/>
      <c r="J113" s="3"/>
      <c r="K113" s="3"/>
    </row>
    <row r="114" spans="1:11" ht="70.5" thickBot="1">
      <c r="A114" s="78"/>
      <c r="B114" s="189" t="s">
        <v>33</v>
      </c>
      <c r="C114" s="190"/>
      <c r="D114" s="190"/>
      <c r="E114" s="190"/>
      <c r="F114" s="190"/>
      <c r="G114" s="190"/>
      <c r="H114" s="190"/>
      <c r="I114" s="191"/>
      <c r="J114" s="3"/>
      <c r="K114" s="3"/>
    </row>
    <row r="115" spans="1:11" ht="137.25" customHeight="1" thickBot="1">
      <c r="A115" s="68">
        <v>51</v>
      </c>
      <c r="B115" s="93" t="s">
        <v>246</v>
      </c>
      <c r="C115" s="64"/>
      <c r="D115" s="65"/>
      <c r="E115" s="65"/>
      <c r="F115" s="65"/>
      <c r="G115" s="65"/>
      <c r="H115" s="65"/>
      <c r="I115" s="75"/>
      <c r="J115" s="3"/>
      <c r="K115" s="3"/>
    </row>
    <row r="116" spans="1:11" ht="70.5" thickBot="1">
      <c r="A116" s="62">
        <v>5</v>
      </c>
      <c r="B116" s="69" t="s">
        <v>247</v>
      </c>
      <c r="C116" s="72"/>
      <c r="D116" s="65"/>
      <c r="E116" s="65"/>
      <c r="F116" s="65"/>
      <c r="G116" s="65"/>
      <c r="H116" s="65"/>
      <c r="I116" s="67"/>
      <c r="J116" s="3"/>
      <c r="K116" s="3"/>
    </row>
    <row r="117" spans="1:11" ht="70.5" thickBot="1">
      <c r="A117" s="62">
        <v>54</v>
      </c>
      <c r="B117" s="69" t="s">
        <v>34</v>
      </c>
      <c r="C117" s="70">
        <v>100</v>
      </c>
      <c r="D117" s="65">
        <v>0</v>
      </c>
      <c r="E117" s="65">
        <v>0</v>
      </c>
      <c r="F117" s="65">
        <v>14.34</v>
      </c>
      <c r="G117" s="65">
        <v>55</v>
      </c>
      <c r="H117" s="65">
        <v>0</v>
      </c>
      <c r="I117" s="67">
        <v>20</v>
      </c>
      <c r="J117" s="3"/>
      <c r="K117" s="3"/>
    </row>
    <row r="118" spans="1:11" ht="141" thickBot="1">
      <c r="A118" s="62" t="s">
        <v>36</v>
      </c>
      <c r="B118" s="69" t="s">
        <v>69</v>
      </c>
      <c r="C118" s="70">
        <v>15</v>
      </c>
      <c r="D118" s="65">
        <v>1.2</v>
      </c>
      <c r="E118" s="65">
        <v>0.15</v>
      </c>
      <c r="F118" s="65">
        <v>7.23</v>
      </c>
      <c r="G118" s="65">
        <v>35.4</v>
      </c>
      <c r="H118" s="65">
        <v>0</v>
      </c>
      <c r="I118" s="67" t="s">
        <v>36</v>
      </c>
      <c r="J118" s="3"/>
      <c r="K118" s="3"/>
    </row>
    <row r="119" spans="1:11" ht="141" thickBot="1">
      <c r="A119" s="62" t="s">
        <v>36</v>
      </c>
      <c r="B119" s="69" t="s">
        <v>85</v>
      </c>
      <c r="C119" s="70">
        <v>30</v>
      </c>
      <c r="D119" s="65">
        <v>1.68</v>
      </c>
      <c r="E119" s="65">
        <v>0.36</v>
      </c>
      <c r="F119" s="65">
        <v>14.82</v>
      </c>
      <c r="G119" s="65">
        <v>69.6</v>
      </c>
      <c r="H119" s="65">
        <v>0</v>
      </c>
      <c r="I119" s="67" t="s">
        <v>36</v>
      </c>
      <c r="J119" s="3"/>
      <c r="K119" s="3"/>
    </row>
    <row r="120" spans="1:11" ht="70.5" thickBot="1">
      <c r="A120" s="62"/>
      <c r="B120" s="69" t="s">
        <v>7</v>
      </c>
      <c r="C120" s="70"/>
      <c r="D120" s="65">
        <f>SUM(D115:D119)</f>
        <v>2.88</v>
      </c>
      <c r="E120" s="65">
        <f>SUM(E115:E119)</f>
        <v>0.51</v>
      </c>
      <c r="F120" s="65">
        <f>SUM(F115:F119)</f>
        <v>36.39</v>
      </c>
      <c r="G120" s="65">
        <f>SUM(G115:G119)</f>
        <v>160</v>
      </c>
      <c r="H120" s="65">
        <f>SUM(H115:H119)</f>
        <v>0</v>
      </c>
      <c r="I120" s="67"/>
      <c r="J120" s="3"/>
      <c r="K120" s="3"/>
    </row>
    <row r="121" spans="1:11" ht="70.5" thickBot="1">
      <c r="A121" s="86"/>
      <c r="B121" s="189" t="s">
        <v>30</v>
      </c>
      <c r="C121" s="190"/>
      <c r="D121" s="190"/>
      <c r="E121" s="190"/>
      <c r="F121" s="190"/>
      <c r="G121" s="190"/>
      <c r="H121" s="190"/>
      <c r="I121" s="191"/>
      <c r="J121" s="3"/>
      <c r="K121" s="3"/>
    </row>
    <row r="122" spans="1:11" ht="117.75" thickBot="1">
      <c r="A122" s="62">
        <v>21</v>
      </c>
      <c r="B122" s="27" t="s">
        <v>248</v>
      </c>
      <c r="C122" s="72"/>
      <c r="D122" s="65"/>
      <c r="E122" s="65"/>
      <c r="F122" s="65"/>
      <c r="G122" s="65"/>
      <c r="H122" s="65"/>
      <c r="I122" s="67"/>
      <c r="J122" s="3"/>
      <c r="K122" s="3"/>
    </row>
    <row r="123" spans="1:11" ht="70.5" thickBot="1">
      <c r="A123" s="62"/>
      <c r="B123" s="73" t="s">
        <v>8</v>
      </c>
      <c r="C123" s="64" t="s">
        <v>96</v>
      </c>
      <c r="D123" s="65">
        <v>0</v>
      </c>
      <c r="E123" s="65">
        <v>0</v>
      </c>
      <c r="F123" s="65">
        <v>8.98</v>
      </c>
      <c r="G123" s="65">
        <v>30</v>
      </c>
      <c r="H123" s="65">
        <v>0</v>
      </c>
      <c r="I123" s="75">
        <v>13</v>
      </c>
      <c r="J123" s="3"/>
      <c r="K123" s="3"/>
    </row>
    <row r="124" spans="1:11" ht="70.5" thickBot="1">
      <c r="A124" s="62"/>
      <c r="B124" s="69" t="s">
        <v>7</v>
      </c>
      <c r="C124" s="70"/>
      <c r="D124" s="65">
        <f>SUM(D122:D123)</f>
        <v>0</v>
      </c>
      <c r="E124" s="65">
        <f>SUM(E122:E123)</f>
        <v>0</v>
      </c>
      <c r="F124" s="65">
        <f>SUM(F122:F123)</f>
        <v>8.98</v>
      </c>
      <c r="G124" s="65">
        <f>SUM(G122:G123)</f>
        <v>30</v>
      </c>
      <c r="H124" s="65">
        <f>SUM(H122:H123)</f>
        <v>0</v>
      </c>
      <c r="I124" s="67"/>
      <c r="J124" s="3"/>
      <c r="K124" s="3"/>
    </row>
    <row r="125" spans="1:11" ht="70.5" thickBot="1">
      <c r="A125" s="62"/>
      <c r="B125" s="69"/>
      <c r="C125" s="72"/>
      <c r="D125" s="55" t="s">
        <v>1</v>
      </c>
      <c r="E125" s="56" t="s">
        <v>2</v>
      </c>
      <c r="F125" s="56" t="s">
        <v>3</v>
      </c>
      <c r="G125" s="76" t="s">
        <v>4</v>
      </c>
      <c r="H125" s="56" t="s">
        <v>5</v>
      </c>
      <c r="I125" s="67"/>
      <c r="J125" s="3"/>
      <c r="K125" s="3"/>
    </row>
    <row r="126" spans="1:11" ht="70.5" thickBot="1">
      <c r="A126" s="62"/>
      <c r="B126" s="77" t="s">
        <v>118</v>
      </c>
      <c r="C126" s="72"/>
      <c r="D126" s="65">
        <f>SUM(D110+D113+D120+D124)</f>
        <v>8</v>
      </c>
      <c r="E126" s="65">
        <f>SUM(E110+E113+E120+E124)</f>
        <v>8.040000000000001</v>
      </c>
      <c r="F126" s="65">
        <f>SUM(F110+F113+F120+F124)</f>
        <v>79.92</v>
      </c>
      <c r="G126" s="65">
        <f>SUM(G110+G113+G120+G124)</f>
        <v>416.89</v>
      </c>
      <c r="H126" s="65">
        <f>SUM(H110+H113+H120+H124)</f>
        <v>12.33</v>
      </c>
      <c r="I126" s="67"/>
      <c r="J126" s="3"/>
      <c r="K126" s="3"/>
    </row>
    <row r="127" spans="1:11" ht="70.5" thickBot="1">
      <c r="A127" s="62"/>
      <c r="B127" s="77" t="s">
        <v>12</v>
      </c>
      <c r="C127" s="72"/>
      <c r="D127" s="65">
        <v>32</v>
      </c>
      <c r="E127" s="65">
        <v>35</v>
      </c>
      <c r="F127" s="65">
        <v>152</v>
      </c>
      <c r="G127" s="65">
        <v>1050</v>
      </c>
      <c r="H127" s="65">
        <v>34</v>
      </c>
      <c r="I127" s="67"/>
      <c r="J127" s="3"/>
      <c r="K127" s="3"/>
    </row>
    <row r="128" spans="1:11" ht="139.5" thickBot="1">
      <c r="A128" s="78"/>
      <c r="B128" s="79" t="s">
        <v>13</v>
      </c>
      <c r="C128" s="56"/>
      <c r="D128" s="66">
        <f>D126*100/D127</f>
        <v>25</v>
      </c>
      <c r="E128" s="66">
        <f>E126*100/E127</f>
        <v>22.971428571428575</v>
      </c>
      <c r="F128" s="66">
        <f>F126*100/F127</f>
        <v>52.578947368421055</v>
      </c>
      <c r="G128" s="66">
        <f>G126*100/G127</f>
        <v>39.703809523809525</v>
      </c>
      <c r="H128" s="66">
        <f>H126*100/H127</f>
        <v>36.26470588235294</v>
      </c>
      <c r="I128" s="80"/>
      <c r="J128" s="3"/>
      <c r="K128" s="3"/>
    </row>
    <row r="129" spans="1:11" ht="69.75">
      <c r="A129" s="81"/>
      <c r="B129" s="82"/>
      <c r="C129" s="83"/>
      <c r="D129" s="84"/>
      <c r="E129" s="84"/>
      <c r="F129" s="84"/>
      <c r="G129" s="84"/>
      <c r="H129" s="84"/>
      <c r="I129" s="81"/>
      <c r="J129" s="3"/>
      <c r="K129" s="3"/>
    </row>
    <row r="130" spans="1:11" ht="69.75">
      <c r="A130" s="81"/>
      <c r="B130" s="2" t="s">
        <v>99</v>
      </c>
      <c r="C130" s="2"/>
      <c r="E130" s="84"/>
      <c r="F130" s="84"/>
      <c r="G130" s="84"/>
      <c r="H130" s="84"/>
      <c r="I130" s="81"/>
      <c r="J130" s="3"/>
      <c r="K130" s="3"/>
    </row>
    <row r="131" spans="1:11" ht="81">
      <c r="A131" s="81"/>
      <c r="B131" s="2" t="s">
        <v>206</v>
      </c>
      <c r="I131" s="81"/>
      <c r="J131" s="3"/>
      <c r="K131" s="3"/>
    </row>
    <row r="132" spans="1:11" ht="69.75">
      <c r="A132" s="81"/>
      <c r="B132" s="2" t="s">
        <v>98</v>
      </c>
      <c r="I132" s="81"/>
      <c r="J132" s="3"/>
      <c r="K132" s="3"/>
    </row>
    <row r="133" spans="1:11" ht="70.5" thickBot="1">
      <c r="A133" s="81"/>
      <c r="B133" s="2" t="s">
        <v>159</v>
      </c>
      <c r="I133" s="81"/>
      <c r="J133" s="3"/>
      <c r="K133" s="3"/>
    </row>
    <row r="134" spans="1:11" ht="70.5" thickBot="1">
      <c r="A134" s="201" t="s">
        <v>32</v>
      </c>
      <c r="B134" s="192" t="s">
        <v>110</v>
      </c>
      <c r="C134" s="199" t="s">
        <v>111</v>
      </c>
      <c r="D134" s="189" t="s">
        <v>26</v>
      </c>
      <c r="E134" s="190"/>
      <c r="F134" s="191"/>
      <c r="G134" s="192" t="s">
        <v>63</v>
      </c>
      <c r="H134" s="192" t="s">
        <v>123</v>
      </c>
      <c r="I134" s="197" t="s">
        <v>122</v>
      </c>
      <c r="J134" s="3"/>
      <c r="K134" s="3"/>
    </row>
    <row r="135" spans="1:11" ht="70.5" thickBot="1">
      <c r="A135" s="202"/>
      <c r="B135" s="193"/>
      <c r="C135" s="200"/>
      <c r="D135" s="55" t="s">
        <v>1</v>
      </c>
      <c r="E135" s="56" t="s">
        <v>2</v>
      </c>
      <c r="F135" s="56" t="s">
        <v>3</v>
      </c>
      <c r="G135" s="193"/>
      <c r="H135" s="193"/>
      <c r="I135" s="198"/>
      <c r="J135" s="3"/>
      <c r="K135" s="3"/>
    </row>
    <row r="136" spans="1:11" ht="70.5" thickBot="1">
      <c r="A136" s="86"/>
      <c r="B136" s="87" t="s">
        <v>15</v>
      </c>
      <c r="C136" s="88"/>
      <c r="D136" s="88"/>
      <c r="E136" s="88"/>
      <c r="F136" s="88"/>
      <c r="G136" s="88"/>
      <c r="H136" s="88"/>
      <c r="I136" s="76"/>
      <c r="J136" s="3"/>
      <c r="K136" s="3"/>
    </row>
    <row r="137" spans="1:9" ht="70.5" thickBot="1">
      <c r="A137" s="86"/>
      <c r="B137" s="189" t="s">
        <v>6</v>
      </c>
      <c r="C137" s="190"/>
      <c r="D137" s="190"/>
      <c r="E137" s="190"/>
      <c r="F137" s="190"/>
      <c r="G137" s="190"/>
      <c r="H137" s="190"/>
      <c r="I137" s="191"/>
    </row>
    <row r="138" spans="1:9" ht="141" thickBot="1">
      <c r="A138" s="62"/>
      <c r="B138" s="69" t="s">
        <v>228</v>
      </c>
      <c r="C138" s="70"/>
      <c r="D138" s="65"/>
      <c r="E138" s="65"/>
      <c r="F138" s="65"/>
      <c r="G138" s="65"/>
      <c r="H138" s="65"/>
      <c r="I138" s="67"/>
    </row>
    <row r="139" spans="1:9" ht="70.5" thickBot="1">
      <c r="A139" s="62">
        <v>2</v>
      </c>
      <c r="B139" s="69" t="s">
        <v>230</v>
      </c>
      <c r="C139" s="70"/>
      <c r="D139" s="65"/>
      <c r="E139" s="65"/>
      <c r="F139" s="65"/>
      <c r="G139" s="65"/>
      <c r="H139" s="71"/>
      <c r="I139" s="67"/>
    </row>
    <row r="140" spans="1:9" ht="70.5" thickBot="1">
      <c r="A140" s="62">
        <v>16</v>
      </c>
      <c r="B140" s="69" t="s">
        <v>229</v>
      </c>
      <c r="C140" s="72"/>
      <c r="D140" s="65"/>
      <c r="E140" s="65"/>
      <c r="F140" s="65"/>
      <c r="G140" s="65"/>
      <c r="H140" s="65"/>
      <c r="I140" s="67"/>
    </row>
    <row r="141" spans="1:9" ht="70.5" thickBot="1">
      <c r="A141" s="62"/>
      <c r="B141" s="69" t="s">
        <v>7</v>
      </c>
      <c r="C141" s="66"/>
      <c r="D141" s="65">
        <f>SUM(D138:D140)</f>
        <v>0</v>
      </c>
      <c r="E141" s="65">
        <f>SUM(E138:E140)</f>
        <v>0</v>
      </c>
      <c r="F141" s="65">
        <f>SUM(F138:F140)</f>
        <v>0</v>
      </c>
      <c r="G141" s="65">
        <f>SUM(G138:G140)</f>
        <v>0</v>
      </c>
      <c r="H141" s="65">
        <f>SUM(H138:H140)</f>
        <v>0</v>
      </c>
      <c r="I141" s="67"/>
    </row>
    <row r="142" spans="1:9" ht="70.5" thickBot="1">
      <c r="A142" s="86"/>
      <c r="B142" s="189" t="s">
        <v>64</v>
      </c>
      <c r="C142" s="190"/>
      <c r="D142" s="190"/>
      <c r="E142" s="190"/>
      <c r="F142" s="190"/>
      <c r="G142" s="190"/>
      <c r="H142" s="190"/>
      <c r="I142" s="191"/>
    </row>
    <row r="143" spans="1:9" ht="70.5" thickBot="1">
      <c r="A143" s="62" t="s">
        <v>36</v>
      </c>
      <c r="B143" s="73" t="s">
        <v>219</v>
      </c>
      <c r="C143" s="64"/>
      <c r="D143" s="65"/>
      <c r="E143" s="65"/>
      <c r="F143" s="65"/>
      <c r="G143" s="65"/>
      <c r="H143" s="65"/>
      <c r="I143" s="67"/>
    </row>
    <row r="144" spans="1:9" ht="70.5" thickBot="1">
      <c r="A144" s="62"/>
      <c r="B144" s="69" t="s">
        <v>7</v>
      </c>
      <c r="C144" s="72"/>
      <c r="D144" s="65">
        <f>SUM(D143:D143)</f>
        <v>0</v>
      </c>
      <c r="E144" s="65">
        <f>SUM(E143:E143)</f>
        <v>0</v>
      </c>
      <c r="F144" s="65">
        <f>SUM(F143:F143)</f>
        <v>0</v>
      </c>
      <c r="G144" s="65">
        <f>SUM(G143:G143)</f>
        <v>0</v>
      </c>
      <c r="H144" s="65">
        <f>SUM(H143:H143)</f>
        <v>0</v>
      </c>
      <c r="I144" s="67"/>
    </row>
    <row r="145" spans="1:9" ht="70.5" thickBot="1">
      <c r="A145" s="78"/>
      <c r="B145" s="189" t="s">
        <v>33</v>
      </c>
      <c r="C145" s="190"/>
      <c r="D145" s="190"/>
      <c r="E145" s="190"/>
      <c r="F145" s="190"/>
      <c r="G145" s="190"/>
      <c r="H145" s="190"/>
      <c r="I145" s="191"/>
    </row>
    <row r="146" spans="1:9" ht="141" thickBot="1">
      <c r="A146" s="68">
        <v>66</v>
      </c>
      <c r="B146" s="69" t="s">
        <v>146</v>
      </c>
      <c r="C146" s="64"/>
      <c r="D146" s="65"/>
      <c r="E146" s="65"/>
      <c r="F146" s="65"/>
      <c r="G146" s="65"/>
      <c r="H146" s="65"/>
      <c r="I146" s="75"/>
    </row>
    <row r="147" spans="1:9" ht="70.5" thickBot="1">
      <c r="A147" s="62">
        <v>52</v>
      </c>
      <c r="B147" s="69" t="s">
        <v>231</v>
      </c>
      <c r="C147" s="72"/>
      <c r="D147" s="65"/>
      <c r="E147" s="65"/>
      <c r="F147" s="65"/>
      <c r="G147" s="65"/>
      <c r="H147" s="65"/>
      <c r="I147" s="67"/>
    </row>
    <row r="148" spans="1:9" ht="70.5" thickBot="1">
      <c r="A148" s="62"/>
      <c r="B148" s="69" t="s">
        <v>165</v>
      </c>
      <c r="C148" s="72" t="s">
        <v>137</v>
      </c>
      <c r="D148" s="65">
        <v>8.3</v>
      </c>
      <c r="E148" s="65">
        <v>10.06</v>
      </c>
      <c r="F148" s="65">
        <v>27.87</v>
      </c>
      <c r="G148" s="65">
        <f>D148*4+E148*9+F148*4</f>
        <v>235.22000000000003</v>
      </c>
      <c r="H148" s="65">
        <v>1.15</v>
      </c>
      <c r="I148" s="67">
        <v>35</v>
      </c>
    </row>
    <row r="149" spans="1:9" ht="70.5" thickBot="1">
      <c r="A149" s="62">
        <v>20</v>
      </c>
      <c r="B149" s="69" t="s">
        <v>232</v>
      </c>
      <c r="C149" s="70"/>
      <c r="D149" s="65"/>
      <c r="E149" s="65"/>
      <c r="F149" s="65"/>
      <c r="G149" s="65"/>
      <c r="H149" s="65"/>
      <c r="I149" s="67"/>
    </row>
    <row r="150" spans="1:9" ht="141" thickBot="1">
      <c r="A150" s="62" t="s">
        <v>36</v>
      </c>
      <c r="B150" s="69" t="s">
        <v>69</v>
      </c>
      <c r="C150" s="70">
        <v>15</v>
      </c>
      <c r="D150" s="65">
        <v>1.2</v>
      </c>
      <c r="E150" s="65">
        <v>0.15</v>
      </c>
      <c r="F150" s="65">
        <v>7.23</v>
      </c>
      <c r="G150" s="65">
        <v>35.4</v>
      </c>
      <c r="H150" s="65">
        <v>0</v>
      </c>
      <c r="I150" s="67" t="s">
        <v>36</v>
      </c>
    </row>
    <row r="151" spans="1:11" ht="141" thickBot="1">
      <c r="A151" s="62" t="s">
        <v>36</v>
      </c>
      <c r="B151" s="69" t="s">
        <v>85</v>
      </c>
      <c r="C151" s="70">
        <v>30</v>
      </c>
      <c r="D151" s="65">
        <v>1.68</v>
      </c>
      <c r="E151" s="65">
        <v>0.36</v>
      </c>
      <c r="F151" s="65">
        <v>14.82</v>
      </c>
      <c r="G151" s="65">
        <v>69.6</v>
      </c>
      <c r="H151" s="65">
        <v>0</v>
      </c>
      <c r="I151" s="67" t="s">
        <v>36</v>
      </c>
      <c r="J151" s="3"/>
      <c r="K151" s="3"/>
    </row>
    <row r="152" spans="1:11" ht="70.5" thickBot="1">
      <c r="A152" s="62"/>
      <c r="B152" s="69" t="s">
        <v>31</v>
      </c>
      <c r="C152" s="72"/>
      <c r="D152" s="65">
        <f>SUM(D146:D151)</f>
        <v>11.18</v>
      </c>
      <c r="E152" s="65">
        <f>SUM(E146:E151)</f>
        <v>10.57</v>
      </c>
      <c r="F152" s="65">
        <f>SUM(F146:F151)</f>
        <v>49.92</v>
      </c>
      <c r="G152" s="65">
        <f>SUM(G146:G151)</f>
        <v>340.22</v>
      </c>
      <c r="H152" s="65">
        <f>SUM(H146:H151)</f>
        <v>1.15</v>
      </c>
      <c r="I152" s="67"/>
      <c r="J152" s="3"/>
      <c r="K152" s="3"/>
    </row>
    <row r="153" spans="1:11" ht="70.5" thickBot="1">
      <c r="A153" s="86"/>
      <c r="B153" s="189" t="s">
        <v>30</v>
      </c>
      <c r="C153" s="190"/>
      <c r="D153" s="190"/>
      <c r="E153" s="190"/>
      <c r="F153" s="190"/>
      <c r="G153" s="190"/>
      <c r="H153" s="190"/>
      <c r="I153" s="191"/>
      <c r="J153" s="3"/>
      <c r="K153" s="3"/>
    </row>
    <row r="154" spans="1:11" ht="70.5" thickBot="1">
      <c r="A154" s="68">
        <v>44</v>
      </c>
      <c r="B154" s="69" t="s">
        <v>233</v>
      </c>
      <c r="C154" s="72"/>
      <c r="D154" s="65"/>
      <c r="E154" s="65"/>
      <c r="F154" s="65"/>
      <c r="G154" s="65"/>
      <c r="H154" s="65"/>
      <c r="I154" s="67"/>
      <c r="J154" s="3"/>
      <c r="K154" s="3"/>
    </row>
    <row r="155" spans="1:11" ht="70.5" thickBot="1">
      <c r="A155" s="68"/>
      <c r="B155" s="69" t="s">
        <v>192</v>
      </c>
      <c r="C155" s="72"/>
      <c r="D155" s="65"/>
      <c r="E155" s="65"/>
      <c r="F155" s="65"/>
      <c r="G155" s="65"/>
      <c r="H155" s="65"/>
      <c r="I155" s="67"/>
      <c r="J155" s="3"/>
      <c r="K155" s="3"/>
    </row>
    <row r="156" spans="1:11" ht="210.75" thickBot="1">
      <c r="A156" s="68"/>
      <c r="B156" s="69" t="s">
        <v>234</v>
      </c>
      <c r="C156" s="72"/>
      <c r="D156" s="65"/>
      <c r="E156" s="65"/>
      <c r="F156" s="65"/>
      <c r="G156" s="65"/>
      <c r="H156" s="65"/>
      <c r="I156" s="67"/>
      <c r="J156" s="3"/>
      <c r="K156" s="3"/>
    </row>
    <row r="157" spans="1:11" ht="141" thickBot="1">
      <c r="A157" s="68"/>
      <c r="B157" s="69" t="s">
        <v>69</v>
      </c>
      <c r="C157" s="70">
        <v>15</v>
      </c>
      <c r="D157" s="65">
        <v>1.2</v>
      </c>
      <c r="E157" s="65">
        <v>0.15</v>
      </c>
      <c r="F157" s="65">
        <v>7.23</v>
      </c>
      <c r="G157" s="65">
        <v>35.4</v>
      </c>
      <c r="H157" s="65">
        <v>0</v>
      </c>
      <c r="I157" s="67" t="s">
        <v>36</v>
      </c>
      <c r="J157" s="3"/>
      <c r="K157" s="3"/>
    </row>
    <row r="158" spans="1:11" ht="70.5" thickBot="1">
      <c r="A158" s="95">
        <v>31</v>
      </c>
      <c r="B158" s="73" t="s">
        <v>235</v>
      </c>
      <c r="C158" s="70"/>
      <c r="D158" s="91"/>
      <c r="E158" s="91"/>
      <c r="F158" s="91"/>
      <c r="G158" s="91"/>
      <c r="H158" s="91"/>
      <c r="I158" s="96"/>
      <c r="J158" s="3"/>
      <c r="K158" s="3"/>
    </row>
    <row r="159" spans="1:11" ht="70.5" thickBot="1">
      <c r="A159" s="165"/>
      <c r="B159" s="69" t="s">
        <v>53</v>
      </c>
      <c r="C159" s="70"/>
      <c r="D159" s="65"/>
      <c r="E159" s="65"/>
      <c r="F159" s="65"/>
      <c r="G159" s="65"/>
      <c r="H159" s="65"/>
      <c r="I159" s="166"/>
      <c r="J159" s="3"/>
      <c r="K159" s="3"/>
    </row>
    <row r="160" spans="1:11" ht="70.5" thickBot="1">
      <c r="A160" s="62"/>
      <c r="B160" s="69" t="s">
        <v>31</v>
      </c>
      <c r="C160" s="72"/>
      <c r="D160" s="65">
        <f>SUM(D154:D158)</f>
        <v>1.2</v>
      </c>
      <c r="E160" s="65">
        <f>SUM(E154:E158)</f>
        <v>0.15</v>
      </c>
      <c r="F160" s="65">
        <f>SUM(F154:F158)</f>
        <v>7.23</v>
      </c>
      <c r="G160" s="65">
        <f>SUM(G154:G158)</f>
        <v>35.4</v>
      </c>
      <c r="H160" s="65">
        <f>SUM(H154:H158)</f>
        <v>0</v>
      </c>
      <c r="I160" s="67"/>
      <c r="J160" s="3"/>
      <c r="K160" s="3"/>
    </row>
    <row r="161" spans="1:11" ht="70.5" thickBot="1">
      <c r="A161" s="62"/>
      <c r="B161" s="69"/>
      <c r="C161" s="72"/>
      <c r="D161" s="55" t="s">
        <v>1</v>
      </c>
      <c r="E161" s="56" t="s">
        <v>2</v>
      </c>
      <c r="F161" s="56" t="s">
        <v>3</v>
      </c>
      <c r="G161" s="76" t="s">
        <v>4</v>
      </c>
      <c r="H161" s="56" t="s">
        <v>5</v>
      </c>
      <c r="I161" s="67"/>
      <c r="J161" s="3"/>
      <c r="K161" s="3"/>
    </row>
    <row r="162" spans="1:11" ht="70.5" thickBot="1">
      <c r="A162" s="62"/>
      <c r="B162" s="77" t="s">
        <v>114</v>
      </c>
      <c r="C162" s="72"/>
      <c r="D162" s="65">
        <f>D141+D144+D152+D160</f>
        <v>12.379999999999999</v>
      </c>
      <c r="E162" s="65">
        <f>E141+E144+E152+E160</f>
        <v>10.72</v>
      </c>
      <c r="F162" s="65">
        <f>F141+F144+F152+F160</f>
        <v>57.150000000000006</v>
      </c>
      <c r="G162" s="65">
        <f>G141+G144+G152+G160</f>
        <v>375.62</v>
      </c>
      <c r="H162" s="65">
        <f>H141+H144+H152+H160</f>
        <v>1.15</v>
      </c>
      <c r="I162" s="67"/>
      <c r="J162" s="3"/>
      <c r="K162" s="3"/>
    </row>
    <row r="163" spans="1:11" ht="70.5" thickBot="1">
      <c r="A163" s="62"/>
      <c r="B163" s="77" t="s">
        <v>12</v>
      </c>
      <c r="C163" s="72"/>
      <c r="D163" s="65">
        <v>32</v>
      </c>
      <c r="E163" s="65">
        <v>35</v>
      </c>
      <c r="F163" s="65">
        <v>152</v>
      </c>
      <c r="G163" s="65">
        <v>1050</v>
      </c>
      <c r="H163" s="65">
        <v>34</v>
      </c>
      <c r="I163" s="67"/>
      <c r="J163" s="3"/>
      <c r="K163" s="3"/>
    </row>
    <row r="164" spans="1:11" ht="139.5" thickBot="1">
      <c r="A164" s="78"/>
      <c r="B164" s="79" t="s">
        <v>13</v>
      </c>
      <c r="C164" s="56"/>
      <c r="D164" s="66">
        <f>D162*100/D163</f>
        <v>38.6875</v>
      </c>
      <c r="E164" s="66">
        <f>E162*100/E163</f>
        <v>30.62857142857143</v>
      </c>
      <c r="F164" s="66">
        <f>F162*100/F163</f>
        <v>37.59868421052632</v>
      </c>
      <c r="G164" s="66">
        <f>G162*100/G163</f>
        <v>35.77333333333333</v>
      </c>
      <c r="H164" s="66">
        <f>H162*100/H163</f>
        <v>3.38235294117647</v>
      </c>
      <c r="I164" s="80"/>
      <c r="J164" s="3"/>
      <c r="K164" s="3"/>
    </row>
    <row r="165" spans="1:11" ht="69.75">
      <c r="A165" s="111"/>
      <c r="B165" s="82"/>
      <c r="C165" s="83"/>
      <c r="D165" s="84"/>
      <c r="E165" s="84"/>
      <c r="F165" s="84"/>
      <c r="G165" s="84"/>
      <c r="H165" s="84"/>
      <c r="I165" s="112"/>
      <c r="J165" s="3"/>
      <c r="K165" s="3"/>
    </row>
    <row r="166" spans="1:11" ht="69.75">
      <c r="A166" s="111"/>
      <c r="B166" s="2" t="s">
        <v>99</v>
      </c>
      <c r="C166" s="2"/>
      <c r="E166" s="84"/>
      <c r="F166" s="84"/>
      <c r="G166" s="84"/>
      <c r="H166" s="84"/>
      <c r="I166" s="112"/>
      <c r="J166" s="3"/>
      <c r="K166" s="3"/>
    </row>
    <row r="167" spans="1:11" ht="81">
      <c r="A167" s="111"/>
      <c r="B167" s="2" t="s">
        <v>206</v>
      </c>
      <c r="I167" s="112"/>
      <c r="J167" s="3"/>
      <c r="K167" s="3"/>
    </row>
    <row r="168" spans="1:11" ht="69.75">
      <c r="A168" s="111"/>
      <c r="B168" s="2" t="s">
        <v>98</v>
      </c>
      <c r="I168" s="112"/>
      <c r="J168" s="3"/>
      <c r="K168" s="3"/>
    </row>
    <row r="169" spans="1:11" ht="70.5" thickBot="1">
      <c r="A169" s="111"/>
      <c r="B169" s="2" t="s">
        <v>159</v>
      </c>
      <c r="I169" s="112"/>
      <c r="J169" s="3"/>
      <c r="K169" s="3"/>
    </row>
    <row r="170" spans="1:11" ht="70.5" thickBot="1">
      <c r="A170" s="201" t="s">
        <v>32</v>
      </c>
      <c r="B170" s="192" t="s">
        <v>110</v>
      </c>
      <c r="C170" s="199" t="s">
        <v>111</v>
      </c>
      <c r="D170" s="189" t="s">
        <v>26</v>
      </c>
      <c r="E170" s="190"/>
      <c r="F170" s="191"/>
      <c r="G170" s="192" t="s">
        <v>63</v>
      </c>
      <c r="H170" s="192" t="s">
        <v>123</v>
      </c>
      <c r="I170" s="197" t="s">
        <v>122</v>
      </c>
      <c r="J170" s="3"/>
      <c r="K170" s="3"/>
    </row>
    <row r="171" spans="1:11" ht="70.5" thickBot="1">
      <c r="A171" s="202"/>
      <c r="B171" s="193"/>
      <c r="C171" s="200"/>
      <c r="D171" s="55" t="s">
        <v>1</v>
      </c>
      <c r="E171" s="56" t="s">
        <v>2</v>
      </c>
      <c r="F171" s="56" t="s">
        <v>3</v>
      </c>
      <c r="G171" s="193"/>
      <c r="H171" s="193"/>
      <c r="I171" s="198"/>
      <c r="J171" s="3"/>
      <c r="K171" s="3"/>
    </row>
    <row r="172" spans="1:11" ht="70.5" thickBot="1">
      <c r="A172" s="86"/>
      <c r="B172" s="87" t="s">
        <v>14</v>
      </c>
      <c r="C172" s="88"/>
      <c r="D172" s="105"/>
      <c r="E172" s="105"/>
      <c r="F172" s="105"/>
      <c r="G172" s="88"/>
      <c r="H172" s="88"/>
      <c r="I172" s="76"/>
      <c r="J172" s="3"/>
      <c r="K172" s="3"/>
    </row>
    <row r="173" spans="1:11" ht="70.5" thickBot="1">
      <c r="A173" s="86"/>
      <c r="B173" s="189" t="s">
        <v>6</v>
      </c>
      <c r="C173" s="190"/>
      <c r="D173" s="190"/>
      <c r="E173" s="190"/>
      <c r="F173" s="190"/>
      <c r="G173" s="190"/>
      <c r="H173" s="190"/>
      <c r="I173" s="191"/>
      <c r="J173" s="3"/>
      <c r="K173" s="3"/>
    </row>
    <row r="174" spans="1:11" ht="210.75" thickBot="1">
      <c r="A174" s="62"/>
      <c r="B174" s="63" t="s">
        <v>208</v>
      </c>
      <c r="C174" s="70">
        <v>180</v>
      </c>
      <c r="D174" s="65">
        <v>5.7</v>
      </c>
      <c r="E174" s="65">
        <v>7.7</v>
      </c>
      <c r="F174" s="65">
        <v>19.7</v>
      </c>
      <c r="G174" s="66">
        <v>168.3</v>
      </c>
      <c r="H174" s="66">
        <v>1.8</v>
      </c>
      <c r="I174" s="67">
        <v>10</v>
      </c>
      <c r="J174" s="3"/>
      <c r="K174" s="3"/>
    </row>
    <row r="175" spans="1:11" ht="70.5" thickBot="1">
      <c r="A175" s="62">
        <v>12</v>
      </c>
      <c r="B175" s="73" t="s">
        <v>8</v>
      </c>
      <c r="C175" s="72"/>
      <c r="D175" s="91"/>
      <c r="E175" s="91"/>
      <c r="F175" s="91"/>
      <c r="G175" s="91"/>
      <c r="H175" s="91"/>
      <c r="I175" s="96"/>
      <c r="J175" s="3"/>
      <c r="K175" s="3"/>
    </row>
    <row r="176" spans="1:11" ht="78.75" customHeight="1" thickBot="1">
      <c r="A176" s="62">
        <v>16</v>
      </c>
      <c r="B176" s="69" t="s">
        <v>44</v>
      </c>
      <c r="C176" s="64"/>
      <c r="D176" s="65"/>
      <c r="E176" s="65"/>
      <c r="F176" s="65"/>
      <c r="G176" s="65"/>
      <c r="H176" s="65"/>
      <c r="I176" s="67"/>
      <c r="J176" s="3"/>
      <c r="K176" s="3"/>
    </row>
    <row r="177" spans="1:11" ht="70.5" thickBot="1">
      <c r="A177" s="62"/>
      <c r="B177" s="69" t="s">
        <v>7</v>
      </c>
      <c r="C177" s="64"/>
      <c r="D177" s="65">
        <f>SUM(D174:D176)</f>
        <v>5.7</v>
      </c>
      <c r="E177" s="65">
        <f>SUM(E174:E176)</f>
        <v>7.7</v>
      </c>
      <c r="F177" s="65">
        <f>SUM(F174:F176)</f>
        <v>19.7</v>
      </c>
      <c r="G177" s="65">
        <f>SUM(G174:G176)</f>
        <v>168.3</v>
      </c>
      <c r="H177" s="65">
        <f>SUM(H174:H176)</f>
        <v>1.8</v>
      </c>
      <c r="I177" s="67"/>
      <c r="J177" s="3"/>
      <c r="K177" s="3"/>
    </row>
    <row r="178" spans="1:11" ht="70.5" thickBot="1">
      <c r="A178" s="86"/>
      <c r="B178" s="189" t="s">
        <v>64</v>
      </c>
      <c r="C178" s="190"/>
      <c r="D178" s="190"/>
      <c r="E178" s="190"/>
      <c r="F178" s="190"/>
      <c r="G178" s="190"/>
      <c r="H178" s="190"/>
      <c r="I178" s="191"/>
      <c r="J178" s="3"/>
      <c r="K178" s="3"/>
    </row>
    <row r="179" spans="1:11" ht="70.5" thickBot="1">
      <c r="A179" s="62" t="s">
        <v>36</v>
      </c>
      <c r="B179" s="69" t="s">
        <v>223</v>
      </c>
      <c r="C179" s="64"/>
      <c r="D179" s="65"/>
      <c r="E179" s="65"/>
      <c r="F179" s="65"/>
      <c r="G179" s="65"/>
      <c r="H179" s="65"/>
      <c r="I179" s="67"/>
      <c r="J179" s="3"/>
      <c r="K179" s="3"/>
    </row>
    <row r="180" spans="1:11" ht="70.5" thickBot="1">
      <c r="A180" s="62"/>
      <c r="B180" s="69" t="s">
        <v>7</v>
      </c>
      <c r="C180" s="72"/>
      <c r="D180" s="65">
        <f>SUM(D179:D179)</f>
        <v>0</v>
      </c>
      <c r="E180" s="65">
        <f>SUM(E179:E179)</f>
        <v>0</v>
      </c>
      <c r="F180" s="65">
        <f>SUM(F179:F179)</f>
        <v>0</v>
      </c>
      <c r="G180" s="65">
        <f>SUM(G179:G179)</f>
        <v>0</v>
      </c>
      <c r="H180" s="65">
        <f>SUM(H179:H179)</f>
        <v>0</v>
      </c>
      <c r="I180" s="67"/>
      <c r="J180" s="3"/>
      <c r="K180" s="3"/>
    </row>
    <row r="181" spans="1:11" ht="70.5" thickBot="1">
      <c r="A181" s="86"/>
      <c r="B181" s="189" t="s">
        <v>33</v>
      </c>
      <c r="C181" s="190"/>
      <c r="D181" s="190"/>
      <c r="E181" s="190"/>
      <c r="F181" s="190"/>
      <c r="G181" s="190"/>
      <c r="H181" s="190"/>
      <c r="I181" s="191"/>
      <c r="J181" s="3"/>
      <c r="K181" s="3"/>
    </row>
    <row r="182" spans="1:11" ht="141" thickBot="1">
      <c r="A182" s="62"/>
      <c r="B182" s="69" t="s">
        <v>224</v>
      </c>
      <c r="C182" s="72"/>
      <c r="D182" s="65"/>
      <c r="E182" s="65"/>
      <c r="F182" s="65"/>
      <c r="G182" s="65"/>
      <c r="H182" s="65"/>
      <c r="I182" s="67"/>
      <c r="J182" s="3"/>
      <c r="K182" s="3"/>
    </row>
    <row r="183" spans="1:9" ht="70.5" thickBot="1">
      <c r="A183" s="62">
        <v>63</v>
      </c>
      <c r="B183" s="69" t="s">
        <v>225</v>
      </c>
      <c r="C183" s="70"/>
      <c r="D183" s="65"/>
      <c r="E183" s="65"/>
      <c r="F183" s="65"/>
      <c r="G183" s="65"/>
      <c r="H183" s="65"/>
      <c r="I183" s="75"/>
    </row>
    <row r="184" spans="1:9" ht="70.5" thickBot="1">
      <c r="A184" s="62">
        <v>36</v>
      </c>
      <c r="B184" s="69" t="s">
        <v>226</v>
      </c>
      <c r="C184" s="74"/>
      <c r="D184" s="65"/>
      <c r="E184" s="65"/>
      <c r="F184" s="65"/>
      <c r="G184" s="65"/>
      <c r="H184" s="65"/>
      <c r="I184" s="67"/>
    </row>
    <row r="185" spans="1:11" s="98" customFormat="1" ht="141" thickBot="1">
      <c r="A185" s="62" t="s">
        <v>36</v>
      </c>
      <c r="B185" s="69" t="s">
        <v>69</v>
      </c>
      <c r="C185" s="70">
        <v>15</v>
      </c>
      <c r="D185" s="65">
        <v>1.2</v>
      </c>
      <c r="E185" s="65">
        <v>0.15</v>
      </c>
      <c r="F185" s="65">
        <v>7.23</v>
      </c>
      <c r="G185" s="65">
        <v>35.4</v>
      </c>
      <c r="H185" s="65">
        <v>0</v>
      </c>
      <c r="I185" s="67" t="s">
        <v>36</v>
      </c>
      <c r="J185" s="97"/>
      <c r="K185" s="97"/>
    </row>
    <row r="186" spans="1:11" s="98" customFormat="1" ht="141" thickBot="1">
      <c r="A186" s="62" t="s">
        <v>36</v>
      </c>
      <c r="B186" s="69" t="s">
        <v>85</v>
      </c>
      <c r="C186" s="70">
        <v>30</v>
      </c>
      <c r="D186" s="65">
        <v>1.68</v>
      </c>
      <c r="E186" s="65">
        <v>0.36</v>
      </c>
      <c r="F186" s="65">
        <v>14.82</v>
      </c>
      <c r="G186" s="65">
        <v>69.6</v>
      </c>
      <c r="H186" s="65">
        <v>0</v>
      </c>
      <c r="I186" s="67" t="s">
        <v>36</v>
      </c>
      <c r="J186" s="97"/>
      <c r="K186" s="97"/>
    </row>
    <row r="187" spans="1:9" ht="70.5" thickBot="1">
      <c r="A187" s="68"/>
      <c r="B187" s="73" t="s">
        <v>31</v>
      </c>
      <c r="C187" s="70"/>
      <c r="D187" s="91">
        <f>SUM(D182:D186)</f>
        <v>2.88</v>
      </c>
      <c r="E187" s="91">
        <f>SUM(E182:E186)</f>
        <v>0.51</v>
      </c>
      <c r="F187" s="91">
        <f>SUM(F182:F186)</f>
        <v>22.05</v>
      </c>
      <c r="G187" s="91">
        <f>SUM(G182:G186)</f>
        <v>105</v>
      </c>
      <c r="H187" s="91">
        <f>SUM(H182:H186)</f>
        <v>0</v>
      </c>
      <c r="I187" s="75"/>
    </row>
    <row r="188" spans="1:9" ht="70.5" thickBot="1">
      <c r="A188" s="86"/>
      <c r="B188" s="189" t="s">
        <v>30</v>
      </c>
      <c r="C188" s="190"/>
      <c r="D188" s="190"/>
      <c r="E188" s="190"/>
      <c r="F188" s="190"/>
      <c r="G188" s="190"/>
      <c r="H188" s="190"/>
      <c r="I188" s="191"/>
    </row>
    <row r="189" spans="1:9" ht="141" thickBot="1">
      <c r="A189" s="62">
        <v>21</v>
      </c>
      <c r="B189" s="69" t="s">
        <v>129</v>
      </c>
      <c r="C189" s="72" t="s">
        <v>29</v>
      </c>
      <c r="D189" s="91">
        <v>4.35</v>
      </c>
      <c r="E189" s="91">
        <v>4.8</v>
      </c>
      <c r="F189" s="91">
        <v>6</v>
      </c>
      <c r="G189" s="91">
        <v>88.5</v>
      </c>
      <c r="H189" s="91">
        <v>1.05</v>
      </c>
      <c r="I189" s="67">
        <v>21.74</v>
      </c>
    </row>
    <row r="190" spans="1:9" ht="141" thickBot="1">
      <c r="A190" s="62"/>
      <c r="B190" s="69" t="s">
        <v>227</v>
      </c>
      <c r="C190" s="64"/>
      <c r="D190" s="91"/>
      <c r="E190" s="91"/>
      <c r="F190" s="91"/>
      <c r="G190" s="91"/>
      <c r="H190" s="91"/>
      <c r="I190" s="67"/>
    </row>
    <row r="191" spans="1:9" ht="70.5" thickBot="1">
      <c r="A191" s="62"/>
      <c r="B191" s="69" t="s">
        <v>7</v>
      </c>
      <c r="C191" s="70"/>
      <c r="D191" s="65">
        <f>SUM(D189:D190)</f>
        <v>4.35</v>
      </c>
      <c r="E191" s="65">
        <f>SUM(E189:E190)</f>
        <v>4.8</v>
      </c>
      <c r="F191" s="65">
        <f>SUM(F189:F190)</f>
        <v>6</v>
      </c>
      <c r="G191" s="65">
        <f>SUM(G189:G190)</f>
        <v>88.5</v>
      </c>
      <c r="H191" s="65">
        <f>SUM(H189:H190)</f>
        <v>1.05</v>
      </c>
      <c r="I191" s="67"/>
    </row>
    <row r="192" spans="1:9" ht="70.5" thickBot="1">
      <c r="A192" s="62"/>
      <c r="B192" s="69"/>
      <c r="C192" s="72"/>
      <c r="D192" s="55" t="s">
        <v>1</v>
      </c>
      <c r="E192" s="56" t="s">
        <v>2</v>
      </c>
      <c r="F192" s="56" t="s">
        <v>3</v>
      </c>
      <c r="G192" s="76" t="s">
        <v>4</v>
      </c>
      <c r="H192" s="56" t="s">
        <v>5</v>
      </c>
      <c r="I192" s="67"/>
    </row>
    <row r="193" spans="1:9" ht="70.5" thickBot="1">
      <c r="A193" s="62"/>
      <c r="B193" s="77" t="s">
        <v>113</v>
      </c>
      <c r="C193" s="72"/>
      <c r="D193" s="65">
        <f>D177+D180+D187+D191</f>
        <v>12.93</v>
      </c>
      <c r="E193" s="65">
        <f>E177+E180+E187+E191</f>
        <v>13.010000000000002</v>
      </c>
      <c r="F193" s="65">
        <f>F177+F180+F187+F191</f>
        <v>47.75</v>
      </c>
      <c r="G193" s="65">
        <f>G177+G180+G187+G191</f>
        <v>361.8</v>
      </c>
      <c r="H193" s="65">
        <f>H177+H180+H187+H191</f>
        <v>2.85</v>
      </c>
      <c r="I193" s="67"/>
    </row>
    <row r="194" spans="1:9" ht="70.5" thickBot="1">
      <c r="A194" s="62"/>
      <c r="B194" s="77" t="s">
        <v>12</v>
      </c>
      <c r="C194" s="72"/>
      <c r="D194" s="65">
        <v>32</v>
      </c>
      <c r="E194" s="65">
        <v>35</v>
      </c>
      <c r="F194" s="65">
        <v>152</v>
      </c>
      <c r="G194" s="65">
        <v>1050</v>
      </c>
      <c r="H194" s="65">
        <v>34</v>
      </c>
      <c r="I194" s="67"/>
    </row>
    <row r="195" spans="1:9" ht="139.5" thickBot="1">
      <c r="A195" s="78"/>
      <c r="B195" s="79" t="s">
        <v>13</v>
      </c>
      <c r="C195" s="56"/>
      <c r="D195" s="66">
        <f>D193*100/D194</f>
        <v>40.40625</v>
      </c>
      <c r="E195" s="66">
        <f>E193*100/E194</f>
        <v>37.17142857142858</v>
      </c>
      <c r="F195" s="66">
        <f>F193*100/F194</f>
        <v>31.414473684210527</v>
      </c>
      <c r="G195" s="66">
        <f>G193*100/G194</f>
        <v>34.457142857142856</v>
      </c>
      <c r="H195" s="66">
        <f>H193*100/H194</f>
        <v>8.382352941176471</v>
      </c>
      <c r="I195" s="80"/>
    </row>
    <row r="196" spans="1:9" ht="69.75">
      <c r="A196" s="81"/>
      <c r="B196" s="82"/>
      <c r="C196" s="83"/>
      <c r="D196" s="84"/>
      <c r="E196" s="84"/>
      <c r="F196" s="84"/>
      <c r="G196" s="84"/>
      <c r="H196" s="84"/>
      <c r="I196" s="81"/>
    </row>
    <row r="197" spans="1:9" ht="69.75">
      <c r="A197" s="81"/>
      <c r="B197" s="2" t="s">
        <v>99</v>
      </c>
      <c r="C197" s="2"/>
      <c r="E197" s="84"/>
      <c r="F197" s="84"/>
      <c r="G197" s="84"/>
      <c r="H197" s="84"/>
      <c r="I197" s="81"/>
    </row>
    <row r="198" spans="1:9" ht="81">
      <c r="A198" s="81"/>
      <c r="B198" s="2" t="s">
        <v>206</v>
      </c>
      <c r="I198" s="81"/>
    </row>
    <row r="199" spans="1:11" ht="69.75">
      <c r="A199" s="81"/>
      <c r="B199" s="2" t="s">
        <v>98</v>
      </c>
      <c r="I199" s="81"/>
      <c r="J199" s="3"/>
      <c r="K199" s="3"/>
    </row>
    <row r="200" spans="1:11" ht="70.5" thickBot="1">
      <c r="A200" s="81"/>
      <c r="B200" s="2" t="s">
        <v>159</v>
      </c>
      <c r="I200" s="81"/>
      <c r="J200" s="3"/>
      <c r="K200" s="3"/>
    </row>
    <row r="201" spans="1:11" ht="70.5" thickBot="1">
      <c r="A201" s="201" t="s">
        <v>32</v>
      </c>
      <c r="B201" s="192" t="s">
        <v>110</v>
      </c>
      <c r="C201" s="199" t="s">
        <v>111</v>
      </c>
      <c r="D201" s="189" t="s">
        <v>26</v>
      </c>
      <c r="E201" s="190"/>
      <c r="F201" s="191"/>
      <c r="G201" s="192" t="s">
        <v>63</v>
      </c>
      <c r="H201" s="192" t="s">
        <v>123</v>
      </c>
      <c r="I201" s="197" t="s">
        <v>122</v>
      </c>
      <c r="J201" s="3"/>
      <c r="K201" s="3"/>
    </row>
    <row r="202" spans="1:11" ht="70.5" thickBot="1">
      <c r="A202" s="202"/>
      <c r="B202" s="193"/>
      <c r="C202" s="200"/>
      <c r="D202" s="55" t="s">
        <v>1</v>
      </c>
      <c r="E202" s="56" t="s">
        <v>2</v>
      </c>
      <c r="F202" s="56" t="s">
        <v>3</v>
      </c>
      <c r="G202" s="193"/>
      <c r="H202" s="193"/>
      <c r="I202" s="198"/>
      <c r="J202" s="3"/>
      <c r="K202" s="3"/>
    </row>
    <row r="203" spans="1:11" ht="70.5" thickBot="1">
      <c r="A203" s="99"/>
      <c r="B203" s="87" t="s">
        <v>16</v>
      </c>
      <c r="C203" s="88"/>
      <c r="D203" s="88"/>
      <c r="E203" s="88"/>
      <c r="F203" s="88"/>
      <c r="G203" s="88"/>
      <c r="H203" s="88"/>
      <c r="I203" s="89"/>
      <c r="J203" s="3"/>
      <c r="K203" s="3"/>
    </row>
    <row r="204" spans="1:11" ht="70.5" thickBot="1">
      <c r="A204" s="99"/>
      <c r="B204" s="189" t="s">
        <v>6</v>
      </c>
      <c r="C204" s="190"/>
      <c r="D204" s="190"/>
      <c r="E204" s="190"/>
      <c r="F204" s="190"/>
      <c r="G204" s="190"/>
      <c r="H204" s="190"/>
      <c r="I204" s="191"/>
      <c r="J204" s="3"/>
      <c r="K204" s="3"/>
    </row>
    <row r="205" spans="1:11" ht="141" thickBot="1">
      <c r="A205" s="68">
        <v>50</v>
      </c>
      <c r="B205" s="73" t="s">
        <v>22</v>
      </c>
      <c r="C205" s="70"/>
      <c r="D205" s="91"/>
      <c r="E205" s="91"/>
      <c r="F205" s="91"/>
      <c r="G205" s="91"/>
      <c r="H205" s="91"/>
      <c r="I205" s="75"/>
      <c r="J205" s="3"/>
      <c r="K205" s="3"/>
    </row>
    <row r="206" spans="1:11" ht="70.5" thickBot="1">
      <c r="A206" s="62">
        <v>2</v>
      </c>
      <c r="B206" s="69" t="s">
        <v>10</v>
      </c>
      <c r="C206" s="70"/>
      <c r="D206" s="91"/>
      <c r="E206" s="91"/>
      <c r="F206" s="91"/>
      <c r="G206" s="91"/>
      <c r="H206" s="91"/>
      <c r="I206" s="67"/>
      <c r="J206" s="3"/>
      <c r="K206" s="3"/>
    </row>
    <row r="207" spans="1:11" ht="70.5" thickBot="1">
      <c r="A207" s="62">
        <v>3</v>
      </c>
      <c r="B207" s="69" t="s">
        <v>44</v>
      </c>
      <c r="C207" s="64"/>
      <c r="D207" s="65"/>
      <c r="E207" s="65"/>
      <c r="F207" s="65"/>
      <c r="G207" s="65"/>
      <c r="H207" s="65"/>
      <c r="I207" s="67"/>
      <c r="J207" s="3"/>
      <c r="K207" s="3"/>
    </row>
    <row r="208" spans="1:11" ht="70.5" thickBot="1">
      <c r="A208" s="62"/>
      <c r="B208" s="69" t="s">
        <v>7</v>
      </c>
      <c r="C208" s="72"/>
      <c r="D208" s="65">
        <f>SUM(D205:D207)</f>
        <v>0</v>
      </c>
      <c r="E208" s="65">
        <f>SUM(E205+E206+E207)</f>
        <v>0</v>
      </c>
      <c r="F208" s="65">
        <f>SUM(F205+F206+F207)</f>
        <v>0</v>
      </c>
      <c r="G208" s="65">
        <f>SUM(G205+G206+G207)</f>
        <v>0</v>
      </c>
      <c r="H208" s="65">
        <f>SUM(H205+H206+H207)</f>
        <v>0</v>
      </c>
      <c r="I208" s="67"/>
      <c r="J208" s="3"/>
      <c r="K208" s="3"/>
    </row>
    <row r="209" spans="1:11" ht="70.5" thickBot="1">
      <c r="A209" s="86"/>
      <c r="B209" s="189" t="s">
        <v>64</v>
      </c>
      <c r="C209" s="190"/>
      <c r="D209" s="190"/>
      <c r="E209" s="190"/>
      <c r="F209" s="190"/>
      <c r="G209" s="190"/>
      <c r="H209" s="190"/>
      <c r="I209" s="191"/>
      <c r="J209" s="3"/>
      <c r="K209" s="3"/>
    </row>
    <row r="210" spans="1:11" ht="70.5" thickBot="1">
      <c r="A210" s="62" t="s">
        <v>36</v>
      </c>
      <c r="B210" s="69" t="s">
        <v>223</v>
      </c>
      <c r="C210" s="64"/>
      <c r="D210" s="65"/>
      <c r="E210" s="65"/>
      <c r="F210" s="65"/>
      <c r="G210" s="65"/>
      <c r="H210" s="65"/>
      <c r="I210" s="67"/>
      <c r="J210" s="3"/>
      <c r="K210" s="3"/>
    </row>
    <row r="211" spans="1:11" ht="70.5" thickBot="1">
      <c r="A211" s="62"/>
      <c r="B211" s="69" t="s">
        <v>7</v>
      </c>
      <c r="C211" s="72"/>
      <c r="D211" s="65">
        <f>SUM(D210:D210)</f>
        <v>0</v>
      </c>
      <c r="E211" s="65">
        <f>SUM(E210:E210)</f>
        <v>0</v>
      </c>
      <c r="F211" s="65">
        <f>SUM(F210:F210)</f>
        <v>0</v>
      </c>
      <c r="G211" s="65">
        <f>SUM(G210:G210)</f>
        <v>0</v>
      </c>
      <c r="H211" s="65">
        <f>SUM(H210:H210)</f>
        <v>0</v>
      </c>
      <c r="I211" s="67"/>
      <c r="J211" s="3"/>
      <c r="K211" s="3"/>
    </row>
    <row r="212" spans="1:11" ht="70.5" thickBot="1">
      <c r="A212" s="86"/>
      <c r="B212" s="189" t="s">
        <v>33</v>
      </c>
      <c r="C212" s="190"/>
      <c r="D212" s="190"/>
      <c r="E212" s="190"/>
      <c r="F212" s="190"/>
      <c r="G212" s="190"/>
      <c r="H212" s="190"/>
      <c r="I212" s="191"/>
      <c r="J212" s="3"/>
      <c r="K212" s="3"/>
    </row>
    <row r="213" spans="1:11" ht="141" thickBot="1">
      <c r="A213" s="62">
        <v>24</v>
      </c>
      <c r="B213" s="69" t="s">
        <v>236</v>
      </c>
      <c r="C213" s="64"/>
      <c r="D213" s="65"/>
      <c r="E213" s="65"/>
      <c r="F213" s="65"/>
      <c r="G213" s="65"/>
      <c r="H213" s="65"/>
      <c r="I213" s="67"/>
      <c r="J213" s="3"/>
      <c r="K213" s="3"/>
    </row>
    <row r="214" spans="1:11" ht="70.5" thickBot="1">
      <c r="A214" s="62">
        <v>41</v>
      </c>
      <c r="B214" s="69" t="s">
        <v>237</v>
      </c>
      <c r="C214" s="94"/>
      <c r="D214" s="65"/>
      <c r="E214" s="65"/>
      <c r="F214" s="65"/>
      <c r="G214" s="65"/>
      <c r="H214" s="71"/>
      <c r="I214" s="67"/>
      <c r="J214" s="3"/>
      <c r="K214" s="3"/>
    </row>
    <row r="215" spans="1:11" ht="70.5" thickBot="1">
      <c r="A215" s="62">
        <v>53</v>
      </c>
      <c r="B215" s="69" t="s">
        <v>238</v>
      </c>
      <c r="C215" s="70"/>
      <c r="D215" s="65"/>
      <c r="E215" s="65"/>
      <c r="F215" s="65"/>
      <c r="G215" s="65"/>
      <c r="H215" s="65"/>
      <c r="I215" s="67"/>
      <c r="J215" s="3"/>
      <c r="K215" s="3"/>
    </row>
    <row r="216" spans="1:11" ht="70.5" thickBot="1">
      <c r="A216" s="62"/>
      <c r="B216" s="69" t="s">
        <v>239</v>
      </c>
      <c r="C216" s="70"/>
      <c r="D216" s="65"/>
      <c r="E216" s="65"/>
      <c r="F216" s="65"/>
      <c r="G216" s="65"/>
      <c r="H216" s="65"/>
      <c r="I216" s="67"/>
      <c r="J216" s="3"/>
      <c r="K216" s="3"/>
    </row>
    <row r="217" spans="1:11" ht="70.5" thickBot="1">
      <c r="A217" s="62">
        <v>9</v>
      </c>
      <c r="B217" s="69" t="s">
        <v>51</v>
      </c>
      <c r="C217" s="70">
        <v>150</v>
      </c>
      <c r="D217" s="65">
        <v>0.12</v>
      </c>
      <c r="E217" s="65">
        <v>0.12</v>
      </c>
      <c r="F217" s="65">
        <v>11.92</v>
      </c>
      <c r="G217" s="65">
        <v>47</v>
      </c>
      <c r="H217" s="65">
        <v>4.95</v>
      </c>
      <c r="I217" s="67">
        <v>54</v>
      </c>
      <c r="J217" s="3"/>
      <c r="K217" s="3"/>
    </row>
    <row r="218" spans="1:11" ht="141" thickBot="1">
      <c r="A218" s="62" t="s">
        <v>36</v>
      </c>
      <c r="B218" s="69" t="s">
        <v>69</v>
      </c>
      <c r="C218" s="70">
        <v>15</v>
      </c>
      <c r="D218" s="65">
        <v>1.2</v>
      </c>
      <c r="E218" s="65">
        <v>0.15</v>
      </c>
      <c r="F218" s="65">
        <v>7.23</v>
      </c>
      <c r="G218" s="65">
        <v>35.4</v>
      </c>
      <c r="H218" s="65">
        <v>0</v>
      </c>
      <c r="I218" s="67" t="s">
        <v>36</v>
      </c>
      <c r="J218" s="3"/>
      <c r="K218" s="3"/>
    </row>
    <row r="219" spans="1:11" ht="141" thickBot="1">
      <c r="A219" s="62" t="s">
        <v>36</v>
      </c>
      <c r="B219" s="69" t="s">
        <v>85</v>
      </c>
      <c r="C219" s="70">
        <v>30</v>
      </c>
      <c r="D219" s="65">
        <v>1.68</v>
      </c>
      <c r="E219" s="65">
        <v>0.36</v>
      </c>
      <c r="F219" s="65">
        <v>14.82</v>
      </c>
      <c r="G219" s="65">
        <v>69.6</v>
      </c>
      <c r="H219" s="65">
        <v>0</v>
      </c>
      <c r="I219" s="67" t="s">
        <v>36</v>
      </c>
      <c r="J219" s="3"/>
      <c r="K219" s="3"/>
    </row>
    <row r="220" spans="1:11" ht="70.5" thickBot="1">
      <c r="A220" s="68"/>
      <c r="B220" s="73" t="s">
        <v>31</v>
      </c>
      <c r="C220" s="70"/>
      <c r="D220" s="91">
        <f>SUM(D213:D219)</f>
        <v>3</v>
      </c>
      <c r="E220" s="91">
        <f>SUM(E213:E219)</f>
        <v>0.63</v>
      </c>
      <c r="F220" s="91">
        <f>SUM(F213:F219)</f>
        <v>33.97</v>
      </c>
      <c r="G220" s="91">
        <f>SUM(G213:G219)</f>
        <v>152</v>
      </c>
      <c r="H220" s="91">
        <f>SUM(H213:H219)</f>
        <v>4.95</v>
      </c>
      <c r="I220" s="75"/>
      <c r="J220" s="3"/>
      <c r="K220" s="3"/>
    </row>
    <row r="221" spans="1:11" ht="70.5" thickBot="1">
      <c r="A221" s="86"/>
      <c r="B221" s="189" t="s">
        <v>30</v>
      </c>
      <c r="C221" s="190"/>
      <c r="D221" s="190"/>
      <c r="E221" s="190"/>
      <c r="F221" s="190"/>
      <c r="G221" s="190"/>
      <c r="H221" s="190"/>
      <c r="I221" s="191"/>
      <c r="J221" s="3"/>
      <c r="K221" s="3"/>
    </row>
    <row r="222" spans="1:11" ht="70.5" thickBot="1">
      <c r="A222" s="68"/>
      <c r="B222" s="69" t="s">
        <v>240</v>
      </c>
      <c r="C222" s="72"/>
      <c r="D222" s="65"/>
      <c r="E222" s="65"/>
      <c r="F222" s="65"/>
      <c r="G222" s="65"/>
      <c r="H222" s="65"/>
      <c r="I222" s="75"/>
      <c r="J222" s="3"/>
      <c r="K222" s="3"/>
    </row>
    <row r="223" spans="1:11" ht="70.5" thickBot="1">
      <c r="A223" s="68"/>
      <c r="B223" s="69" t="s">
        <v>241</v>
      </c>
      <c r="C223" s="64"/>
      <c r="D223" s="65"/>
      <c r="E223" s="65"/>
      <c r="F223" s="65"/>
      <c r="G223" s="65"/>
      <c r="H223" s="65"/>
      <c r="I223" s="67"/>
      <c r="J223" s="3"/>
      <c r="K223" s="3"/>
    </row>
    <row r="224" spans="1:11" ht="141" thickBot="1">
      <c r="A224" s="68"/>
      <c r="B224" s="69" t="s">
        <v>69</v>
      </c>
      <c r="C224" s="64"/>
      <c r="D224" s="65"/>
      <c r="E224" s="65"/>
      <c r="F224" s="65"/>
      <c r="G224" s="65"/>
      <c r="H224" s="65"/>
      <c r="I224" s="67"/>
      <c r="J224" s="3"/>
      <c r="K224" s="3"/>
    </row>
    <row r="225" spans="1:11" ht="70.5" thickBot="1">
      <c r="A225" s="68">
        <v>13</v>
      </c>
      <c r="B225" s="73" t="s">
        <v>8</v>
      </c>
      <c r="C225" s="64" t="s">
        <v>96</v>
      </c>
      <c r="D225" s="65">
        <v>0</v>
      </c>
      <c r="E225" s="65">
        <v>0</v>
      </c>
      <c r="F225" s="65">
        <v>8.98</v>
      </c>
      <c r="G225" s="65">
        <v>30</v>
      </c>
      <c r="H225" s="65">
        <v>0</v>
      </c>
      <c r="I225" s="75">
        <v>13</v>
      </c>
      <c r="J225" s="3"/>
      <c r="K225" s="3"/>
    </row>
    <row r="226" spans="1:11" ht="70.5" thickBot="1">
      <c r="A226" s="68"/>
      <c r="B226" s="69" t="s">
        <v>53</v>
      </c>
      <c r="C226" s="64"/>
      <c r="D226" s="65"/>
      <c r="E226" s="65"/>
      <c r="F226" s="65"/>
      <c r="G226" s="65"/>
      <c r="H226" s="65"/>
      <c r="I226" s="75"/>
      <c r="J226" s="3"/>
      <c r="K226" s="3"/>
    </row>
    <row r="227" spans="1:11" ht="70.5" thickBot="1">
      <c r="A227" s="78"/>
      <c r="B227" s="69" t="s">
        <v>7</v>
      </c>
      <c r="C227" s="72"/>
      <c r="D227" s="65">
        <f>SUM(D222:D225)</f>
        <v>0</v>
      </c>
      <c r="E227" s="65">
        <f>SUM(E222:E225)</f>
        <v>0</v>
      </c>
      <c r="F227" s="65">
        <f>SUM(F222:F225)</f>
        <v>8.98</v>
      </c>
      <c r="G227" s="65">
        <f>SUM(G222:G225)</f>
        <v>30</v>
      </c>
      <c r="H227" s="65">
        <f>SUM(H222:H225)</f>
        <v>0</v>
      </c>
      <c r="I227" s="80"/>
      <c r="J227" s="3"/>
      <c r="K227" s="3"/>
    </row>
    <row r="228" spans="1:11" ht="70.5" thickBot="1">
      <c r="A228" s="62"/>
      <c r="B228" s="69"/>
      <c r="C228" s="72"/>
      <c r="D228" s="55" t="s">
        <v>1</v>
      </c>
      <c r="E228" s="56" t="s">
        <v>2</v>
      </c>
      <c r="F228" s="56" t="s">
        <v>3</v>
      </c>
      <c r="G228" s="76" t="s">
        <v>4</v>
      </c>
      <c r="H228" s="56" t="s">
        <v>5</v>
      </c>
      <c r="I228" s="67"/>
      <c r="J228" s="3"/>
      <c r="K228" s="3"/>
    </row>
    <row r="229" spans="1:11" ht="70.5" thickBot="1">
      <c r="A229" s="62"/>
      <c r="B229" s="77" t="s">
        <v>115</v>
      </c>
      <c r="C229" s="72"/>
      <c r="D229" s="65">
        <f>D208+D211+D220+D227</f>
        <v>3</v>
      </c>
      <c r="E229" s="65">
        <f>E208+E211+E220+E227</f>
        <v>0.63</v>
      </c>
      <c r="F229" s="65">
        <f>F208+F211+F220+F227</f>
        <v>42.95</v>
      </c>
      <c r="G229" s="65">
        <f>G208+G211+G220+G227</f>
        <v>182</v>
      </c>
      <c r="H229" s="65">
        <f>H208+H211+H220+H227</f>
        <v>4.95</v>
      </c>
      <c r="I229" s="67"/>
      <c r="J229" s="3"/>
      <c r="K229" s="3"/>
    </row>
    <row r="230" spans="1:11" ht="70.5" thickBot="1">
      <c r="A230" s="62"/>
      <c r="B230" s="77" t="s">
        <v>12</v>
      </c>
      <c r="C230" s="72"/>
      <c r="D230" s="65">
        <v>32</v>
      </c>
      <c r="E230" s="65">
        <v>35</v>
      </c>
      <c r="F230" s="65">
        <v>152</v>
      </c>
      <c r="G230" s="65">
        <v>1050</v>
      </c>
      <c r="H230" s="65">
        <v>34</v>
      </c>
      <c r="I230" s="67"/>
      <c r="J230" s="3"/>
      <c r="K230" s="3"/>
    </row>
    <row r="231" spans="1:11" ht="139.5" thickBot="1">
      <c r="A231" s="78"/>
      <c r="B231" s="79" t="s">
        <v>13</v>
      </c>
      <c r="C231" s="56"/>
      <c r="D231" s="65">
        <f>D229+D230</f>
        <v>35</v>
      </c>
      <c r="E231" s="66">
        <f>E229*100/E230</f>
        <v>1.8</v>
      </c>
      <c r="F231" s="66">
        <f>F229*100/F230</f>
        <v>28.25657894736842</v>
      </c>
      <c r="G231" s="66">
        <f>G229*100/G230</f>
        <v>17.333333333333332</v>
      </c>
      <c r="H231" s="66">
        <f>H229*100/H230</f>
        <v>14.558823529411764</v>
      </c>
      <c r="I231" s="80"/>
      <c r="K231" s="3"/>
    </row>
    <row r="232" spans="1:11" ht="69.75">
      <c r="A232" s="81"/>
      <c r="B232" s="82"/>
      <c r="C232" s="83"/>
      <c r="D232" s="84"/>
      <c r="E232" s="84"/>
      <c r="F232" s="84"/>
      <c r="G232" s="84"/>
      <c r="H232" s="84"/>
      <c r="I232" s="81"/>
      <c r="K232" s="3"/>
    </row>
    <row r="233" spans="1:11" ht="69.75">
      <c r="A233" s="81"/>
      <c r="B233" s="2" t="s">
        <v>99</v>
      </c>
      <c r="C233" s="2"/>
      <c r="E233" s="84"/>
      <c r="F233" s="84"/>
      <c r="G233" s="84"/>
      <c r="H233" s="84"/>
      <c r="I233" s="81"/>
      <c r="K233" s="3"/>
    </row>
    <row r="234" spans="1:11" ht="81">
      <c r="A234" s="81"/>
      <c r="B234" s="2" t="s">
        <v>206</v>
      </c>
      <c r="I234" s="81"/>
      <c r="K234" s="3"/>
    </row>
    <row r="235" spans="1:11" ht="69.75">
      <c r="A235" s="81"/>
      <c r="B235" s="2" t="s">
        <v>98</v>
      </c>
      <c r="I235" s="81"/>
      <c r="K235" s="3"/>
    </row>
    <row r="236" spans="1:11" ht="70.5" thickBot="1">
      <c r="A236" s="81"/>
      <c r="B236" s="2" t="s">
        <v>159</v>
      </c>
      <c r="I236" s="81"/>
      <c r="K236" s="3"/>
    </row>
    <row r="237" spans="1:11" ht="67.5" customHeight="1" thickBot="1">
      <c r="A237" s="81"/>
      <c r="B237" s="194" t="s">
        <v>171</v>
      </c>
      <c r="C237" s="195"/>
      <c r="D237" s="195"/>
      <c r="E237" s="195"/>
      <c r="F237" s="195"/>
      <c r="G237" s="195"/>
      <c r="H237" s="195"/>
      <c r="I237" s="195"/>
      <c r="J237" s="196"/>
      <c r="K237" s="3"/>
    </row>
    <row r="238" spans="1:11" ht="70.5" thickBot="1">
      <c r="A238" s="201" t="s">
        <v>32</v>
      </c>
      <c r="B238" s="192" t="s">
        <v>110</v>
      </c>
      <c r="C238" s="199" t="s">
        <v>111</v>
      </c>
      <c r="D238" s="189" t="s">
        <v>26</v>
      </c>
      <c r="E238" s="190"/>
      <c r="F238" s="191"/>
      <c r="G238" s="192" t="s">
        <v>63</v>
      </c>
      <c r="H238" s="192" t="s">
        <v>123</v>
      </c>
      <c r="I238" s="197" t="s">
        <v>122</v>
      </c>
      <c r="J238" s="113"/>
      <c r="K238" s="3"/>
    </row>
    <row r="239" spans="1:11" ht="70.5" thickBot="1">
      <c r="A239" s="202"/>
      <c r="B239" s="193"/>
      <c r="C239" s="200"/>
      <c r="D239" s="55" t="s">
        <v>1</v>
      </c>
      <c r="E239" s="56" t="s">
        <v>2</v>
      </c>
      <c r="F239" s="56" t="s">
        <v>3</v>
      </c>
      <c r="G239" s="193"/>
      <c r="H239" s="193"/>
      <c r="I239" s="198"/>
      <c r="J239" s="113"/>
      <c r="K239" s="3"/>
    </row>
    <row r="240" spans="1:11" ht="70.5" thickBot="1">
      <c r="A240" s="99"/>
      <c r="B240" s="87" t="s">
        <v>0</v>
      </c>
      <c r="C240" s="88"/>
      <c r="D240" s="88"/>
      <c r="E240" s="88"/>
      <c r="F240" s="88"/>
      <c r="G240" s="88"/>
      <c r="H240" s="88"/>
      <c r="I240" s="76"/>
      <c r="J240" s="113"/>
      <c r="K240" s="3"/>
    </row>
    <row r="241" spans="1:11" ht="70.5" thickBot="1">
      <c r="A241" s="99"/>
      <c r="B241" s="189" t="s">
        <v>6</v>
      </c>
      <c r="C241" s="190"/>
      <c r="D241" s="190"/>
      <c r="E241" s="190"/>
      <c r="F241" s="190"/>
      <c r="G241" s="190"/>
      <c r="H241" s="190"/>
      <c r="I241" s="191"/>
      <c r="J241" s="113"/>
      <c r="K241" s="3"/>
    </row>
    <row r="242" spans="1:11" ht="141" thickBot="1">
      <c r="A242" s="62"/>
      <c r="B242" s="73" t="s">
        <v>212</v>
      </c>
      <c r="C242" s="70">
        <v>180</v>
      </c>
      <c r="D242" s="91">
        <v>6.9</v>
      </c>
      <c r="E242" s="91">
        <v>7.2</v>
      </c>
      <c r="F242" s="91">
        <v>34</v>
      </c>
      <c r="G242" s="91">
        <v>226.8</v>
      </c>
      <c r="H242" s="91">
        <v>1.8</v>
      </c>
      <c r="I242" s="75">
        <v>45</v>
      </c>
      <c r="J242" s="113"/>
      <c r="K242" s="3"/>
    </row>
    <row r="243" spans="1:11" ht="141" thickBot="1">
      <c r="A243" s="62"/>
      <c r="B243" s="69" t="s">
        <v>100</v>
      </c>
      <c r="C243" s="70">
        <v>150</v>
      </c>
      <c r="D243" s="91">
        <v>3.12</v>
      </c>
      <c r="E243" s="91">
        <v>3.36</v>
      </c>
      <c r="F243" s="91">
        <v>13.84</v>
      </c>
      <c r="G243" s="91">
        <v>96</v>
      </c>
      <c r="H243" s="91">
        <v>1.3</v>
      </c>
      <c r="I243" s="67">
        <v>2</v>
      </c>
      <c r="J243" s="113"/>
      <c r="K243" s="3"/>
    </row>
    <row r="244" spans="1:11" ht="70.5" thickBot="1">
      <c r="A244" s="62">
        <v>16</v>
      </c>
      <c r="B244" s="69" t="s">
        <v>43</v>
      </c>
      <c r="C244" s="72"/>
      <c r="D244" s="65"/>
      <c r="E244" s="65"/>
      <c r="F244" s="65"/>
      <c r="G244" s="65"/>
      <c r="H244" s="65"/>
      <c r="I244" s="67"/>
      <c r="J244" s="113"/>
      <c r="K244" s="3"/>
    </row>
    <row r="245" spans="1:11" ht="70.5" thickBot="1">
      <c r="A245" s="62"/>
      <c r="B245" s="69" t="s">
        <v>7</v>
      </c>
      <c r="C245" s="72"/>
      <c r="D245" s="65"/>
      <c r="E245" s="65"/>
      <c r="F245" s="65"/>
      <c r="G245" s="65"/>
      <c r="H245" s="65"/>
      <c r="I245" s="67"/>
      <c r="J245" s="113"/>
      <c r="K245" s="3"/>
    </row>
    <row r="246" spans="1:11" ht="70.5" thickBot="1">
      <c r="A246" s="86"/>
      <c r="B246" s="189" t="s">
        <v>64</v>
      </c>
      <c r="C246" s="190"/>
      <c r="D246" s="190"/>
      <c r="E246" s="190"/>
      <c r="F246" s="190"/>
      <c r="G246" s="190"/>
      <c r="H246" s="190"/>
      <c r="I246" s="191"/>
      <c r="J246" s="113"/>
      <c r="K246" s="3"/>
    </row>
    <row r="247" spans="1:11" ht="70.5" thickBot="1">
      <c r="A247" s="62" t="s">
        <v>36</v>
      </c>
      <c r="B247" s="73" t="s">
        <v>219</v>
      </c>
      <c r="C247" s="64"/>
      <c r="D247" s="65"/>
      <c r="E247" s="65"/>
      <c r="F247" s="65"/>
      <c r="G247" s="65"/>
      <c r="H247" s="65"/>
      <c r="I247" s="67"/>
      <c r="J247" s="113"/>
      <c r="K247" s="3"/>
    </row>
    <row r="248" spans="1:11" ht="70.5" thickBot="1">
      <c r="A248" s="62"/>
      <c r="B248" s="69" t="s">
        <v>7</v>
      </c>
      <c r="C248" s="72"/>
      <c r="D248" s="65">
        <f>SUM(D247:D247)</f>
        <v>0</v>
      </c>
      <c r="E248" s="65">
        <f>SUM(E247:E247)</f>
        <v>0</v>
      </c>
      <c r="F248" s="65">
        <f>SUM(F247:F247)</f>
        <v>0</v>
      </c>
      <c r="G248" s="65">
        <f>SUM(G247:G247)</f>
        <v>0</v>
      </c>
      <c r="H248" s="65">
        <f>SUM(H247:H247)</f>
        <v>0</v>
      </c>
      <c r="I248" s="67"/>
      <c r="J248" s="113"/>
      <c r="K248" s="3"/>
    </row>
    <row r="249" spans="1:11" ht="70.5" thickBot="1">
      <c r="A249" s="99"/>
      <c r="B249" s="189" t="s">
        <v>33</v>
      </c>
      <c r="C249" s="190"/>
      <c r="D249" s="190"/>
      <c r="E249" s="190"/>
      <c r="F249" s="190"/>
      <c r="G249" s="190"/>
      <c r="H249" s="190"/>
      <c r="I249" s="191"/>
      <c r="J249" s="113"/>
      <c r="K249" s="3"/>
    </row>
    <row r="250" spans="1:11" ht="210.75" thickBot="1">
      <c r="A250" s="99"/>
      <c r="B250" s="93" t="s">
        <v>193</v>
      </c>
      <c r="C250" s="64" t="s">
        <v>148</v>
      </c>
      <c r="D250" s="65">
        <v>0.36</v>
      </c>
      <c r="E250" s="65">
        <v>0.05</v>
      </c>
      <c r="F250" s="65">
        <v>1.13</v>
      </c>
      <c r="G250" s="65">
        <v>6.3</v>
      </c>
      <c r="H250" s="65">
        <v>4.5</v>
      </c>
      <c r="I250" s="75">
        <v>89</v>
      </c>
      <c r="J250" s="113"/>
      <c r="K250" s="3"/>
    </row>
    <row r="251" spans="1:11" ht="70.5" thickBot="1">
      <c r="A251" s="99"/>
      <c r="B251" s="69" t="s">
        <v>220</v>
      </c>
      <c r="C251" s="64"/>
      <c r="D251" s="65"/>
      <c r="E251" s="65"/>
      <c r="F251" s="65"/>
      <c r="G251" s="65"/>
      <c r="H251" s="65"/>
      <c r="I251" s="67"/>
      <c r="J251" s="113"/>
      <c r="K251" s="3"/>
    </row>
    <row r="252" spans="1:11" ht="141" thickBot="1">
      <c r="A252" s="99"/>
      <c r="B252" s="69" t="s">
        <v>221</v>
      </c>
      <c r="C252" s="70"/>
      <c r="D252" s="65"/>
      <c r="E252" s="65"/>
      <c r="F252" s="65"/>
      <c r="G252" s="65"/>
      <c r="H252" s="65"/>
      <c r="I252" s="67"/>
      <c r="J252" s="113"/>
      <c r="K252" s="3"/>
    </row>
    <row r="253" spans="1:11" ht="70.5" thickBot="1">
      <c r="A253" s="99"/>
      <c r="B253" s="69" t="s">
        <v>176</v>
      </c>
      <c r="C253" s="74">
        <v>55</v>
      </c>
      <c r="D253" s="107">
        <v>3.14</v>
      </c>
      <c r="E253" s="108">
        <v>2.66</v>
      </c>
      <c r="F253" s="108">
        <v>15.42</v>
      </c>
      <c r="G253" s="108">
        <v>99</v>
      </c>
      <c r="H253" s="108">
        <v>1.1</v>
      </c>
      <c r="I253" s="67">
        <v>65</v>
      </c>
      <c r="J253" s="113"/>
      <c r="K253" s="3"/>
    </row>
    <row r="254" spans="1:11" ht="70.5" thickBot="1">
      <c r="A254" s="62">
        <v>20</v>
      </c>
      <c r="B254" s="27" t="s">
        <v>51</v>
      </c>
      <c r="C254" s="74"/>
      <c r="D254" s="65"/>
      <c r="E254" s="65"/>
      <c r="F254" s="65"/>
      <c r="G254" s="65"/>
      <c r="H254" s="65"/>
      <c r="I254" s="67"/>
      <c r="J254" s="113"/>
      <c r="K254" s="3"/>
    </row>
    <row r="255" spans="1:11" ht="141" thickBot="1">
      <c r="A255" s="62" t="s">
        <v>36</v>
      </c>
      <c r="B255" s="69" t="s">
        <v>69</v>
      </c>
      <c r="C255" s="70">
        <v>15</v>
      </c>
      <c r="D255" s="65">
        <v>1.2</v>
      </c>
      <c r="E255" s="65">
        <v>0.15</v>
      </c>
      <c r="F255" s="65">
        <v>7.23</v>
      </c>
      <c r="G255" s="65">
        <v>35.4</v>
      </c>
      <c r="H255" s="65">
        <v>0</v>
      </c>
      <c r="I255" s="67" t="s">
        <v>36</v>
      </c>
      <c r="J255" s="113"/>
      <c r="K255" s="3"/>
    </row>
    <row r="256" spans="1:11" ht="141" thickBot="1">
      <c r="A256" s="62" t="s">
        <v>36</v>
      </c>
      <c r="B256" s="69" t="s">
        <v>85</v>
      </c>
      <c r="C256" s="70">
        <v>30</v>
      </c>
      <c r="D256" s="65">
        <v>1.68</v>
      </c>
      <c r="E256" s="65">
        <v>0.36</v>
      </c>
      <c r="F256" s="65">
        <v>14.82</v>
      </c>
      <c r="G256" s="65">
        <v>69.6</v>
      </c>
      <c r="H256" s="65">
        <v>0</v>
      </c>
      <c r="I256" s="67" t="s">
        <v>36</v>
      </c>
      <c r="J256" s="113"/>
      <c r="K256" s="3"/>
    </row>
    <row r="257" spans="1:11" ht="70.5" thickBot="1">
      <c r="A257" s="68"/>
      <c r="B257" s="73" t="s">
        <v>31</v>
      </c>
      <c r="C257" s="70"/>
      <c r="D257" s="91">
        <f>SUM(D250:D256)</f>
        <v>6.38</v>
      </c>
      <c r="E257" s="91">
        <f>SUM(E250:E256)</f>
        <v>3.2199999999999998</v>
      </c>
      <c r="F257" s="91">
        <f>SUM(F250:F256)</f>
        <v>38.6</v>
      </c>
      <c r="G257" s="91">
        <f>SUM(G250:G256)</f>
        <v>210.29999999999998</v>
      </c>
      <c r="H257" s="91">
        <f>SUM(H250:H256)</f>
        <v>5.6</v>
      </c>
      <c r="I257" s="75"/>
      <c r="J257" s="113"/>
      <c r="K257" s="3"/>
    </row>
    <row r="258" spans="1:10" ht="70.5" thickBot="1">
      <c r="A258" s="86"/>
      <c r="B258" s="189" t="s">
        <v>30</v>
      </c>
      <c r="C258" s="190"/>
      <c r="D258" s="190"/>
      <c r="E258" s="190"/>
      <c r="F258" s="190"/>
      <c r="G258" s="190"/>
      <c r="H258" s="190"/>
      <c r="I258" s="191"/>
      <c r="J258" s="113"/>
    </row>
    <row r="259" spans="1:11" s="98" customFormat="1" ht="141" thickBot="1">
      <c r="A259" s="62">
        <v>21</v>
      </c>
      <c r="B259" s="69" t="s">
        <v>222</v>
      </c>
      <c r="C259" s="72"/>
      <c r="D259" s="91"/>
      <c r="E259" s="91"/>
      <c r="F259" s="91"/>
      <c r="G259" s="91"/>
      <c r="H259" s="91"/>
      <c r="I259" s="67"/>
      <c r="J259" s="114"/>
      <c r="K259" s="97"/>
    </row>
    <row r="260" spans="1:11" s="98" customFormat="1" ht="70.5" thickBot="1">
      <c r="A260" s="62">
        <v>11</v>
      </c>
      <c r="B260" s="69" t="s">
        <v>8</v>
      </c>
      <c r="C260" s="72"/>
      <c r="D260" s="65"/>
      <c r="E260" s="65"/>
      <c r="F260" s="65"/>
      <c r="G260" s="65"/>
      <c r="H260" s="65"/>
      <c r="I260" s="67"/>
      <c r="J260" s="114"/>
      <c r="K260" s="97"/>
    </row>
    <row r="261" spans="1:10" ht="70.5" thickBot="1">
      <c r="A261" s="62"/>
      <c r="B261" s="69" t="s">
        <v>7</v>
      </c>
      <c r="C261" s="70"/>
      <c r="D261" s="65">
        <f>SUM(D259:D260)</f>
        <v>0</v>
      </c>
      <c r="E261" s="65">
        <f>SUM(E259:E260)</f>
        <v>0</v>
      </c>
      <c r="F261" s="65">
        <f>SUM(F259:F260)</f>
        <v>0</v>
      </c>
      <c r="G261" s="65">
        <f>SUM(G259:G260)</f>
        <v>0</v>
      </c>
      <c r="H261" s="65">
        <f>SUM(H259:H260)</f>
        <v>0</v>
      </c>
      <c r="I261" s="67"/>
      <c r="J261" s="113"/>
    </row>
    <row r="262" spans="1:10" ht="70.5" thickBot="1">
      <c r="A262" s="62"/>
      <c r="B262" s="69"/>
      <c r="C262" s="72"/>
      <c r="D262" s="55" t="s">
        <v>1</v>
      </c>
      <c r="E262" s="56" t="s">
        <v>2</v>
      </c>
      <c r="F262" s="56" t="s">
        <v>3</v>
      </c>
      <c r="G262" s="76" t="s">
        <v>4</v>
      </c>
      <c r="H262" s="56" t="s">
        <v>5</v>
      </c>
      <c r="I262" s="67"/>
      <c r="J262" s="113"/>
    </row>
    <row r="263" spans="1:10" ht="70.5" thickBot="1">
      <c r="A263" s="62"/>
      <c r="B263" s="77" t="s">
        <v>112</v>
      </c>
      <c r="C263" s="72"/>
      <c r="D263" s="65">
        <f>SUM(D245+D248+D257+D261)</f>
        <v>6.38</v>
      </c>
      <c r="E263" s="65">
        <f>SUM(E245+E248+E257+E261)</f>
        <v>3.2199999999999998</v>
      </c>
      <c r="F263" s="65">
        <f>SUM(F245+F248+F257+F261)</f>
        <v>38.6</v>
      </c>
      <c r="G263" s="65">
        <f>SUM(G245+G248+G257+G261)</f>
        <v>210.29999999999998</v>
      </c>
      <c r="H263" s="65">
        <f>SUM(H245+H248+H257+H261)</f>
        <v>5.6</v>
      </c>
      <c r="I263" s="67"/>
      <c r="J263" s="113"/>
    </row>
    <row r="264" spans="1:10" ht="70.5" thickBot="1">
      <c r="A264" s="62"/>
      <c r="B264" s="77" t="s">
        <v>12</v>
      </c>
      <c r="C264" s="72"/>
      <c r="D264" s="65">
        <v>32</v>
      </c>
      <c r="E264" s="65">
        <v>35</v>
      </c>
      <c r="F264" s="65">
        <v>152</v>
      </c>
      <c r="G264" s="65">
        <v>1050</v>
      </c>
      <c r="H264" s="65">
        <v>34</v>
      </c>
      <c r="I264" s="67"/>
      <c r="J264" s="113"/>
    </row>
    <row r="265" spans="1:10" ht="139.5" thickBot="1">
      <c r="A265" s="78"/>
      <c r="B265" s="79" t="s">
        <v>13</v>
      </c>
      <c r="C265" s="56"/>
      <c r="D265" s="66">
        <f>D263*100/D264</f>
        <v>19.9375</v>
      </c>
      <c r="E265" s="66">
        <f>E263*100/E264</f>
        <v>9.2</v>
      </c>
      <c r="F265" s="66">
        <f>F263*100/F264</f>
        <v>25.394736842105264</v>
      </c>
      <c r="G265" s="66">
        <f>G263*100/G264</f>
        <v>20.02857142857143</v>
      </c>
      <c r="H265" s="66">
        <f>H263*100/H264</f>
        <v>16.470588235294116</v>
      </c>
      <c r="I265" s="80"/>
      <c r="J265" s="115"/>
    </row>
    <row r="266" spans="1:9" ht="69.75">
      <c r="A266" s="81"/>
      <c r="B266" s="82"/>
      <c r="C266" s="83"/>
      <c r="D266" s="84"/>
      <c r="E266" s="84"/>
      <c r="F266" s="84"/>
      <c r="G266" s="84"/>
      <c r="H266" s="84"/>
      <c r="I266" s="81"/>
    </row>
    <row r="267" spans="1:9" ht="69.75">
      <c r="A267" s="81"/>
      <c r="B267" s="2" t="s">
        <v>99</v>
      </c>
      <c r="C267" s="2"/>
      <c r="E267" s="84"/>
      <c r="F267" s="84"/>
      <c r="G267" s="84"/>
      <c r="H267" s="84"/>
      <c r="I267" s="81"/>
    </row>
    <row r="268" spans="1:9" ht="81">
      <c r="A268" s="81"/>
      <c r="B268" s="2" t="s">
        <v>206</v>
      </c>
      <c r="I268" s="81"/>
    </row>
    <row r="269" spans="1:9" ht="69.75">
      <c r="A269" s="81"/>
      <c r="B269" s="2" t="s">
        <v>98</v>
      </c>
      <c r="I269" s="81"/>
    </row>
    <row r="270" spans="1:9" ht="70.5" thickBot="1">
      <c r="A270" s="81"/>
      <c r="B270" s="2" t="s">
        <v>159</v>
      </c>
      <c r="I270" s="81"/>
    </row>
    <row r="271" spans="1:9" ht="70.5" thickBot="1">
      <c r="A271" s="201" t="s">
        <v>32</v>
      </c>
      <c r="B271" s="192" t="s">
        <v>110</v>
      </c>
      <c r="C271" s="199" t="s">
        <v>111</v>
      </c>
      <c r="D271" s="189" t="s">
        <v>26</v>
      </c>
      <c r="E271" s="190"/>
      <c r="F271" s="191"/>
      <c r="G271" s="192" t="s">
        <v>63</v>
      </c>
      <c r="H271" s="192" t="s">
        <v>123</v>
      </c>
      <c r="I271" s="197" t="s">
        <v>122</v>
      </c>
    </row>
    <row r="272" spans="1:9" ht="70.5" thickBot="1">
      <c r="A272" s="202"/>
      <c r="B272" s="193"/>
      <c r="C272" s="200"/>
      <c r="D272" s="55" t="s">
        <v>1</v>
      </c>
      <c r="E272" s="56" t="s">
        <v>2</v>
      </c>
      <c r="F272" s="56" t="s">
        <v>3</v>
      </c>
      <c r="G272" s="193"/>
      <c r="H272" s="193"/>
      <c r="I272" s="198"/>
    </row>
    <row r="273" spans="1:9" ht="70.5" thickBot="1">
      <c r="A273" s="99"/>
      <c r="B273" s="87" t="s">
        <v>18</v>
      </c>
      <c r="C273" s="88"/>
      <c r="D273" s="88"/>
      <c r="E273" s="88"/>
      <c r="F273" s="88"/>
      <c r="G273" s="88"/>
      <c r="H273" s="88"/>
      <c r="I273" s="89"/>
    </row>
    <row r="274" spans="1:9" ht="70.5" thickBot="1">
      <c r="A274" s="99"/>
      <c r="B274" s="189" t="s">
        <v>6</v>
      </c>
      <c r="C274" s="190"/>
      <c r="D274" s="190"/>
      <c r="E274" s="190"/>
      <c r="F274" s="190"/>
      <c r="G274" s="190"/>
      <c r="H274" s="190"/>
      <c r="I274" s="191"/>
    </row>
    <row r="275" spans="1:9" ht="141" thickBot="1">
      <c r="A275" s="68">
        <v>45</v>
      </c>
      <c r="B275" s="63" t="s">
        <v>210</v>
      </c>
      <c r="C275" s="70">
        <v>180</v>
      </c>
      <c r="D275" s="91">
        <v>5.6</v>
      </c>
      <c r="E275" s="91">
        <v>6.7</v>
      </c>
      <c r="F275" s="91">
        <v>22.6</v>
      </c>
      <c r="G275" s="91">
        <v>172.8</v>
      </c>
      <c r="H275" s="91">
        <v>1.8</v>
      </c>
      <c r="I275" s="67">
        <v>32</v>
      </c>
    </row>
    <row r="276" spans="1:9" ht="70.5" thickBot="1">
      <c r="A276" s="62">
        <v>2</v>
      </c>
      <c r="B276" s="69" t="s">
        <v>17</v>
      </c>
      <c r="C276" s="70">
        <v>150</v>
      </c>
      <c r="D276" s="65">
        <v>3.04</v>
      </c>
      <c r="E276" s="65">
        <v>3.35</v>
      </c>
      <c r="F276" s="65">
        <v>13.78</v>
      </c>
      <c r="G276" s="65">
        <v>97</v>
      </c>
      <c r="H276" s="71">
        <v>1.3</v>
      </c>
      <c r="I276" s="67">
        <v>15</v>
      </c>
    </row>
    <row r="277" spans="1:9" ht="70.5" thickBot="1">
      <c r="A277" s="62">
        <v>3</v>
      </c>
      <c r="B277" s="69" t="s">
        <v>43</v>
      </c>
      <c r="C277" s="64" t="s">
        <v>157</v>
      </c>
      <c r="D277" s="65">
        <v>1.56</v>
      </c>
      <c r="E277" s="65">
        <v>3.73</v>
      </c>
      <c r="F277" s="65">
        <v>9.9</v>
      </c>
      <c r="G277" s="65">
        <v>79</v>
      </c>
      <c r="H277" s="65">
        <v>0</v>
      </c>
      <c r="I277" s="67">
        <v>16</v>
      </c>
    </row>
    <row r="278" spans="1:9" ht="70.5" thickBot="1">
      <c r="A278" s="62"/>
      <c r="B278" s="69" t="s">
        <v>7</v>
      </c>
      <c r="C278" s="72"/>
      <c r="D278" s="65">
        <f>SUM(D275:D277)</f>
        <v>10.200000000000001</v>
      </c>
      <c r="E278" s="65">
        <f>SUM(E275+E276+E277)</f>
        <v>13.780000000000001</v>
      </c>
      <c r="F278" s="65">
        <f>SUM(F275+F276+F277)</f>
        <v>46.28</v>
      </c>
      <c r="G278" s="65">
        <f>SUM(G275+G276+G277)</f>
        <v>348.8</v>
      </c>
      <c r="H278" s="65">
        <f>SUM(H275+H276+H277)</f>
        <v>3.1</v>
      </c>
      <c r="I278" s="67"/>
    </row>
    <row r="279" spans="1:9" ht="70.5" thickBot="1">
      <c r="A279" s="86"/>
      <c r="B279" s="189" t="s">
        <v>64</v>
      </c>
      <c r="C279" s="190"/>
      <c r="D279" s="190"/>
      <c r="E279" s="190"/>
      <c r="F279" s="190"/>
      <c r="G279" s="190"/>
      <c r="H279" s="190"/>
      <c r="I279" s="191"/>
    </row>
    <row r="280" spans="1:9" ht="70.5" thickBot="1">
      <c r="A280" s="62" t="s">
        <v>36</v>
      </c>
      <c r="B280" s="73" t="s">
        <v>156</v>
      </c>
      <c r="C280" s="64" t="s">
        <v>29</v>
      </c>
      <c r="D280" s="65">
        <v>0.3</v>
      </c>
      <c r="E280" s="65">
        <v>0.16</v>
      </c>
      <c r="F280" s="65">
        <v>15.16</v>
      </c>
      <c r="G280" s="65">
        <v>69</v>
      </c>
      <c r="H280" s="65">
        <v>3</v>
      </c>
      <c r="I280" s="67" t="s">
        <v>36</v>
      </c>
    </row>
    <row r="281" spans="1:9" ht="70.5" thickBot="1">
      <c r="A281" s="62"/>
      <c r="B281" s="69" t="s">
        <v>7</v>
      </c>
      <c r="C281" s="72"/>
      <c r="D281" s="65">
        <f>SUM(D280:D280)</f>
        <v>0.3</v>
      </c>
      <c r="E281" s="65">
        <f>SUM(E280:E280)</f>
        <v>0.16</v>
      </c>
      <c r="F281" s="65">
        <f>SUM(F280:F280)</f>
        <v>15.16</v>
      </c>
      <c r="G281" s="65">
        <f>SUM(G280:G280)</f>
        <v>69</v>
      </c>
      <c r="H281" s="65">
        <f>SUM(H280:H280)</f>
        <v>3</v>
      </c>
      <c r="I281" s="67"/>
    </row>
    <row r="282" spans="1:9" ht="70.5" thickBot="1">
      <c r="A282" s="86"/>
      <c r="B282" s="189" t="s">
        <v>33</v>
      </c>
      <c r="C282" s="190"/>
      <c r="D282" s="190"/>
      <c r="E282" s="190"/>
      <c r="F282" s="190"/>
      <c r="G282" s="190"/>
      <c r="H282" s="190"/>
      <c r="I282" s="191"/>
    </row>
    <row r="283" spans="1:9" ht="70.5" thickBot="1">
      <c r="A283" s="62"/>
      <c r="B283" s="69" t="s">
        <v>242</v>
      </c>
      <c r="C283" s="64"/>
      <c r="D283" s="65"/>
      <c r="E283" s="65"/>
      <c r="F283" s="65"/>
      <c r="G283" s="65"/>
      <c r="H283" s="65"/>
      <c r="I283" s="67"/>
    </row>
    <row r="284" spans="1:9" ht="141" thickBot="1">
      <c r="A284" s="62">
        <v>57</v>
      </c>
      <c r="B284" s="69" t="s">
        <v>243</v>
      </c>
      <c r="C284" s="64"/>
      <c r="D284" s="65"/>
      <c r="E284" s="65"/>
      <c r="F284" s="65"/>
      <c r="G284" s="65"/>
      <c r="H284" s="65"/>
      <c r="I284" s="67"/>
    </row>
    <row r="285" spans="1:11" ht="70.5" thickBot="1">
      <c r="A285" s="62">
        <v>73</v>
      </c>
      <c r="B285" s="69" t="s">
        <v>104</v>
      </c>
      <c r="C285" s="70"/>
      <c r="D285" s="65"/>
      <c r="E285" s="65"/>
      <c r="F285" s="65"/>
      <c r="G285" s="65"/>
      <c r="H285" s="65"/>
      <c r="I285" s="75"/>
      <c r="J285" s="3"/>
      <c r="K285" s="3"/>
    </row>
    <row r="286" spans="1:11" ht="70.5" thickBot="1">
      <c r="A286" s="62">
        <v>36</v>
      </c>
      <c r="B286" s="73" t="s">
        <v>226</v>
      </c>
      <c r="C286" s="72"/>
      <c r="D286" s="91"/>
      <c r="E286" s="91"/>
      <c r="F286" s="91"/>
      <c r="G286" s="91"/>
      <c r="H286" s="91"/>
      <c r="I286" s="96"/>
      <c r="J286" s="3"/>
      <c r="K286" s="3"/>
    </row>
    <row r="287" spans="1:11" ht="141" thickBot="1">
      <c r="A287" s="62" t="s">
        <v>36</v>
      </c>
      <c r="B287" s="69" t="s">
        <v>69</v>
      </c>
      <c r="C287" s="70">
        <v>15</v>
      </c>
      <c r="D287" s="65">
        <v>1.2</v>
      </c>
      <c r="E287" s="65">
        <v>0.15</v>
      </c>
      <c r="F287" s="65">
        <v>7.23</v>
      </c>
      <c r="G287" s="65">
        <v>35.4</v>
      </c>
      <c r="H287" s="65">
        <v>0</v>
      </c>
      <c r="I287" s="67" t="s">
        <v>36</v>
      </c>
      <c r="J287" s="3"/>
      <c r="K287" s="3"/>
    </row>
    <row r="288" spans="1:11" ht="141" thickBot="1">
      <c r="A288" s="62" t="s">
        <v>36</v>
      </c>
      <c r="B288" s="69" t="s">
        <v>85</v>
      </c>
      <c r="C288" s="70">
        <v>30</v>
      </c>
      <c r="D288" s="65">
        <v>1.68</v>
      </c>
      <c r="E288" s="65">
        <v>0.36</v>
      </c>
      <c r="F288" s="65">
        <v>14.82</v>
      </c>
      <c r="G288" s="65">
        <v>69.6</v>
      </c>
      <c r="H288" s="65">
        <v>0</v>
      </c>
      <c r="I288" s="67" t="s">
        <v>36</v>
      </c>
      <c r="J288" s="3"/>
      <c r="K288" s="3"/>
    </row>
    <row r="289" spans="1:11" ht="70.5" thickBot="1">
      <c r="A289" s="68"/>
      <c r="B289" s="73" t="s">
        <v>31</v>
      </c>
      <c r="C289" s="70"/>
      <c r="D289" s="91">
        <f>SUM(D283:D288)</f>
        <v>2.88</v>
      </c>
      <c r="E289" s="91">
        <f>SUM(E283:E288)</f>
        <v>0.51</v>
      </c>
      <c r="F289" s="91">
        <f>SUM(F283:F288)</f>
        <v>22.05</v>
      </c>
      <c r="G289" s="91">
        <f>SUM(G283:G288)</f>
        <v>105</v>
      </c>
      <c r="H289" s="91">
        <f>SUM(H283:H288)</f>
        <v>0</v>
      </c>
      <c r="I289" s="75"/>
      <c r="J289" s="3"/>
      <c r="K289" s="3"/>
    </row>
    <row r="290" spans="1:11" ht="70.5" thickBot="1">
      <c r="A290" s="86"/>
      <c r="B290" s="189" t="s">
        <v>30</v>
      </c>
      <c r="C290" s="190"/>
      <c r="D290" s="190"/>
      <c r="E290" s="190"/>
      <c r="F290" s="190"/>
      <c r="G290" s="190"/>
      <c r="H290" s="190"/>
      <c r="I290" s="191"/>
      <c r="J290" s="3"/>
      <c r="K290" s="3"/>
    </row>
    <row r="291" spans="1:11" ht="141" thickBot="1">
      <c r="A291" s="62">
        <v>21</v>
      </c>
      <c r="B291" s="69" t="s">
        <v>129</v>
      </c>
      <c r="C291" s="72" t="s">
        <v>29</v>
      </c>
      <c r="D291" s="91">
        <v>4.35</v>
      </c>
      <c r="E291" s="91">
        <v>4.8</v>
      </c>
      <c r="F291" s="91">
        <v>6</v>
      </c>
      <c r="G291" s="91">
        <v>88.5</v>
      </c>
      <c r="H291" s="91">
        <v>1.05</v>
      </c>
      <c r="I291" s="67">
        <v>21.74</v>
      </c>
      <c r="J291" s="3"/>
      <c r="K291" s="3"/>
    </row>
    <row r="292" spans="1:11" ht="141" thickBot="1">
      <c r="A292" s="62" t="s">
        <v>36</v>
      </c>
      <c r="B292" s="69" t="s">
        <v>244</v>
      </c>
      <c r="C292" s="72"/>
      <c r="D292" s="65"/>
      <c r="E292" s="65"/>
      <c r="F292" s="65"/>
      <c r="G292" s="65"/>
      <c r="H292" s="65"/>
      <c r="I292" s="67"/>
      <c r="J292" s="3"/>
      <c r="K292" s="3"/>
    </row>
    <row r="293" spans="1:11" ht="70.5" thickBot="1">
      <c r="A293" s="62"/>
      <c r="B293" s="69" t="s">
        <v>7</v>
      </c>
      <c r="C293" s="70"/>
      <c r="D293" s="65">
        <f>SUM(D291:D292)</f>
        <v>4.35</v>
      </c>
      <c r="E293" s="65">
        <f>SUM(E291:E292)</f>
        <v>4.8</v>
      </c>
      <c r="F293" s="65">
        <f>SUM(F291:F292)</f>
        <v>6</v>
      </c>
      <c r="G293" s="65">
        <f>SUM(G291:G292)</f>
        <v>88.5</v>
      </c>
      <c r="H293" s="65">
        <f>SUM(H291:H292)</f>
        <v>1.05</v>
      </c>
      <c r="I293" s="67"/>
      <c r="J293" s="3"/>
      <c r="K293" s="3"/>
    </row>
    <row r="294" spans="1:11" ht="70.5" thickBot="1">
      <c r="A294" s="62"/>
      <c r="B294" s="69"/>
      <c r="C294" s="72"/>
      <c r="D294" s="55" t="s">
        <v>1</v>
      </c>
      <c r="E294" s="56" t="s">
        <v>2</v>
      </c>
      <c r="F294" s="56" t="s">
        <v>3</v>
      </c>
      <c r="G294" s="76" t="s">
        <v>4</v>
      </c>
      <c r="H294" s="56" t="s">
        <v>5</v>
      </c>
      <c r="I294" s="67"/>
      <c r="J294" s="3"/>
      <c r="K294" s="3"/>
    </row>
    <row r="295" spans="1:11" ht="70.5" thickBot="1">
      <c r="A295" s="62"/>
      <c r="B295" s="77" t="s">
        <v>116</v>
      </c>
      <c r="C295" s="72"/>
      <c r="D295" s="65">
        <f>SUM(D278+D281+D289+D293)</f>
        <v>17.730000000000004</v>
      </c>
      <c r="E295" s="65">
        <f>SUM(E278+E281+E289+E293)</f>
        <v>19.25</v>
      </c>
      <c r="F295" s="65">
        <f>SUM(F278+F281+F289+F293)</f>
        <v>89.49</v>
      </c>
      <c r="G295" s="65">
        <f>SUM(G278+G281+G289+G293)</f>
        <v>611.3</v>
      </c>
      <c r="H295" s="65">
        <f>SUM(H278+H281+H289+H293)</f>
        <v>7.1499999999999995</v>
      </c>
      <c r="I295" s="67"/>
      <c r="J295" s="3"/>
      <c r="K295" s="3"/>
    </row>
    <row r="296" spans="1:11" ht="70.5" thickBot="1">
      <c r="A296" s="62"/>
      <c r="B296" s="77" t="s">
        <v>12</v>
      </c>
      <c r="C296" s="72"/>
      <c r="D296" s="65">
        <v>32</v>
      </c>
      <c r="E296" s="65">
        <v>35</v>
      </c>
      <c r="F296" s="65">
        <v>152</v>
      </c>
      <c r="G296" s="65">
        <v>1050</v>
      </c>
      <c r="H296" s="65">
        <v>34</v>
      </c>
      <c r="I296" s="67"/>
      <c r="J296" s="3"/>
      <c r="K296" s="3"/>
    </row>
    <row r="297" spans="1:11" ht="139.5" thickBot="1">
      <c r="A297" s="78"/>
      <c r="B297" s="79" t="s">
        <v>13</v>
      </c>
      <c r="C297" s="56"/>
      <c r="D297" s="66">
        <f>D295*100/D296</f>
        <v>55.406250000000014</v>
      </c>
      <c r="E297" s="66">
        <f>E295*100/E296</f>
        <v>55</v>
      </c>
      <c r="F297" s="66">
        <f>F295*100/F296</f>
        <v>58.875</v>
      </c>
      <c r="G297" s="66">
        <f>G295*100/G296</f>
        <v>58.219047619047615</v>
      </c>
      <c r="H297" s="66">
        <f>H295*100/H296</f>
        <v>21.029411764705884</v>
      </c>
      <c r="I297" s="80"/>
      <c r="J297" s="3"/>
      <c r="K297" s="3"/>
    </row>
    <row r="298" spans="1:11" ht="69.75">
      <c r="A298" s="81"/>
      <c r="B298" s="82"/>
      <c r="C298" s="83"/>
      <c r="D298" s="84"/>
      <c r="E298" s="84"/>
      <c r="F298" s="84"/>
      <c r="G298" s="84"/>
      <c r="H298" s="84"/>
      <c r="I298" s="81"/>
      <c r="J298" s="3"/>
      <c r="K298" s="3"/>
    </row>
    <row r="299" spans="1:11" ht="69.75">
      <c r="A299" s="81"/>
      <c r="B299" s="2" t="s">
        <v>99</v>
      </c>
      <c r="C299" s="2"/>
      <c r="E299" s="84"/>
      <c r="F299" s="84"/>
      <c r="G299" s="84"/>
      <c r="H299" s="84"/>
      <c r="I299" s="81"/>
      <c r="J299" s="3"/>
      <c r="K299" s="3"/>
    </row>
    <row r="300" spans="1:11" ht="81">
      <c r="A300" s="81"/>
      <c r="B300" s="2" t="s">
        <v>206</v>
      </c>
      <c r="I300" s="81"/>
      <c r="J300" s="3"/>
      <c r="K300" s="3"/>
    </row>
    <row r="301" spans="1:11" ht="69.75">
      <c r="A301" s="81"/>
      <c r="B301" s="2" t="s">
        <v>98</v>
      </c>
      <c r="I301" s="81"/>
      <c r="J301" s="3"/>
      <c r="K301" s="3"/>
    </row>
    <row r="302" spans="1:11" ht="70.5" thickBot="1">
      <c r="A302" s="81"/>
      <c r="B302" s="2" t="s">
        <v>159</v>
      </c>
      <c r="I302" s="81"/>
      <c r="J302" s="3"/>
      <c r="K302" s="3"/>
    </row>
    <row r="303" spans="1:9" ht="70.5" thickBot="1">
      <c r="A303" s="201" t="s">
        <v>32</v>
      </c>
      <c r="B303" s="192" t="s">
        <v>110</v>
      </c>
      <c r="C303" s="199" t="s">
        <v>111</v>
      </c>
      <c r="D303" s="189" t="s">
        <v>26</v>
      </c>
      <c r="E303" s="190"/>
      <c r="F303" s="191"/>
      <c r="G303" s="192" t="s">
        <v>63</v>
      </c>
      <c r="H303" s="192" t="s">
        <v>123</v>
      </c>
      <c r="I303" s="197" t="s">
        <v>122</v>
      </c>
    </row>
    <row r="304" spans="1:9" ht="70.5" thickBot="1">
      <c r="A304" s="202"/>
      <c r="B304" s="193"/>
      <c r="C304" s="200"/>
      <c r="D304" s="55" t="s">
        <v>1</v>
      </c>
      <c r="E304" s="56" t="s">
        <v>2</v>
      </c>
      <c r="F304" s="56" t="s">
        <v>3</v>
      </c>
      <c r="G304" s="193"/>
      <c r="H304" s="193"/>
      <c r="I304" s="198"/>
    </row>
    <row r="305" spans="1:9" ht="70.5" thickBot="1">
      <c r="A305" s="99"/>
      <c r="B305" s="87" t="s">
        <v>21</v>
      </c>
      <c r="C305" s="88"/>
      <c r="D305" s="88"/>
      <c r="E305" s="88"/>
      <c r="F305" s="88"/>
      <c r="G305" s="88"/>
      <c r="H305" s="88"/>
      <c r="I305" s="89"/>
    </row>
    <row r="306" spans="1:9" ht="70.5" thickBot="1">
      <c r="A306" s="99"/>
      <c r="B306" s="189" t="s">
        <v>6</v>
      </c>
      <c r="C306" s="190"/>
      <c r="D306" s="190"/>
      <c r="E306" s="190"/>
      <c r="F306" s="190"/>
      <c r="G306" s="190"/>
      <c r="H306" s="190"/>
      <c r="I306" s="191"/>
    </row>
    <row r="307" spans="1:11" s="98" customFormat="1" ht="141" thickBot="1">
      <c r="A307" s="68">
        <v>68</v>
      </c>
      <c r="B307" s="73" t="s">
        <v>252</v>
      </c>
      <c r="C307" s="72"/>
      <c r="D307" s="91"/>
      <c r="E307" s="91"/>
      <c r="F307" s="91"/>
      <c r="G307" s="91"/>
      <c r="H307" s="91"/>
      <c r="I307" s="75"/>
      <c r="J307" s="97"/>
      <c r="K307" s="97"/>
    </row>
    <row r="308" spans="1:9" ht="70.5" thickBot="1">
      <c r="A308" s="62">
        <v>15</v>
      </c>
      <c r="B308" s="69" t="s">
        <v>8</v>
      </c>
      <c r="C308" s="70"/>
      <c r="D308" s="91"/>
      <c r="E308" s="91"/>
      <c r="F308" s="91"/>
      <c r="G308" s="91"/>
      <c r="H308" s="91"/>
      <c r="I308" s="67"/>
    </row>
    <row r="309" spans="1:9" ht="84.75" customHeight="1" thickBot="1">
      <c r="A309" s="62">
        <v>16</v>
      </c>
      <c r="B309" s="69" t="s">
        <v>44</v>
      </c>
      <c r="C309" s="64"/>
      <c r="D309" s="65"/>
      <c r="E309" s="65"/>
      <c r="F309" s="65"/>
      <c r="G309" s="65"/>
      <c r="H309" s="65"/>
      <c r="I309" s="67"/>
    </row>
    <row r="310" spans="1:9" ht="70.5" thickBot="1">
      <c r="A310" s="62"/>
      <c r="B310" s="69" t="s">
        <v>7</v>
      </c>
      <c r="C310" s="72"/>
      <c r="D310" s="65">
        <f>SUM(D307:D309)</f>
        <v>0</v>
      </c>
      <c r="E310" s="65">
        <f>SUM(E307+E308+E309)</f>
        <v>0</v>
      </c>
      <c r="F310" s="65">
        <f>SUM(F307+F308+F309)</f>
        <v>0</v>
      </c>
      <c r="G310" s="65">
        <f>SUM(G307+G308+G309)</f>
        <v>0</v>
      </c>
      <c r="H310" s="65">
        <f>SUM(H307+H308+H309)</f>
        <v>0</v>
      </c>
      <c r="I310" s="67"/>
    </row>
    <row r="311" spans="1:9" ht="70.5" thickBot="1">
      <c r="A311" s="86"/>
      <c r="B311" s="189" t="s">
        <v>64</v>
      </c>
      <c r="C311" s="190"/>
      <c r="D311" s="190"/>
      <c r="E311" s="190"/>
      <c r="F311" s="190"/>
      <c r="G311" s="190"/>
      <c r="H311" s="190"/>
      <c r="I311" s="191"/>
    </row>
    <row r="312" spans="1:9" ht="70.5" thickBot="1">
      <c r="A312" s="62" t="s">
        <v>36</v>
      </c>
      <c r="B312" s="69" t="s">
        <v>223</v>
      </c>
      <c r="C312" s="64"/>
      <c r="D312" s="65"/>
      <c r="E312" s="65"/>
      <c r="F312" s="65"/>
      <c r="G312" s="65"/>
      <c r="H312" s="65"/>
      <c r="I312" s="67"/>
    </row>
    <row r="313" spans="1:9" ht="70.5" thickBot="1">
      <c r="A313" s="62"/>
      <c r="B313" s="69" t="s">
        <v>7</v>
      </c>
      <c r="C313" s="72"/>
      <c r="D313" s="65">
        <f>SUM(D312:D312)</f>
        <v>0</v>
      </c>
      <c r="E313" s="65">
        <f>SUM(E312:E312)</f>
        <v>0</v>
      </c>
      <c r="F313" s="65">
        <f>SUM(F312:F312)</f>
        <v>0</v>
      </c>
      <c r="G313" s="65">
        <f>SUM(G312:G312)</f>
        <v>0</v>
      </c>
      <c r="H313" s="65">
        <f>SUM(H312:H312)</f>
        <v>0</v>
      </c>
      <c r="I313" s="67"/>
    </row>
    <row r="314" spans="1:9" ht="70.5" thickBot="1">
      <c r="A314" s="99"/>
      <c r="B314" s="189" t="s">
        <v>33</v>
      </c>
      <c r="C314" s="190"/>
      <c r="D314" s="190"/>
      <c r="E314" s="190"/>
      <c r="F314" s="190"/>
      <c r="G314" s="190"/>
      <c r="H314" s="190"/>
      <c r="I314" s="191"/>
    </row>
    <row r="315" spans="1:9" ht="210.75" thickBot="1">
      <c r="A315" s="68">
        <v>66</v>
      </c>
      <c r="B315" s="93" t="s">
        <v>193</v>
      </c>
      <c r="C315" s="64" t="s">
        <v>148</v>
      </c>
      <c r="D315" s="65">
        <v>0.36</v>
      </c>
      <c r="E315" s="65">
        <v>0.05</v>
      </c>
      <c r="F315" s="65">
        <v>1.13</v>
      </c>
      <c r="G315" s="65">
        <v>6.3</v>
      </c>
      <c r="H315" s="65">
        <v>4.5</v>
      </c>
      <c r="I315" s="75">
        <v>89</v>
      </c>
    </row>
    <row r="316" spans="1:9" ht="70.5" thickBot="1">
      <c r="A316" s="62">
        <v>46</v>
      </c>
      <c r="B316" s="69" t="s">
        <v>253</v>
      </c>
      <c r="C316" s="72"/>
      <c r="D316" s="65"/>
      <c r="E316" s="65"/>
      <c r="F316" s="65"/>
      <c r="G316" s="65"/>
      <c r="H316" s="65"/>
      <c r="I316" s="67"/>
    </row>
    <row r="317" spans="1:9" ht="141" thickBot="1">
      <c r="A317" s="68">
        <v>29</v>
      </c>
      <c r="B317" s="69" t="s">
        <v>48</v>
      </c>
      <c r="C317" s="72" t="s">
        <v>88</v>
      </c>
      <c r="D317" s="65">
        <v>7.03</v>
      </c>
      <c r="E317" s="65">
        <v>5.73</v>
      </c>
      <c r="F317" s="65">
        <v>5.11</v>
      </c>
      <c r="G317" s="65">
        <v>99.38</v>
      </c>
      <c r="H317" s="65">
        <v>0.58</v>
      </c>
      <c r="I317" s="67">
        <v>6</v>
      </c>
    </row>
    <row r="318" spans="1:11" ht="141" thickBot="1">
      <c r="A318" s="68">
        <v>8</v>
      </c>
      <c r="B318" s="69" t="s">
        <v>254</v>
      </c>
      <c r="C318" s="70"/>
      <c r="D318" s="65"/>
      <c r="E318" s="65"/>
      <c r="F318" s="65"/>
      <c r="G318" s="65"/>
      <c r="H318" s="65"/>
      <c r="I318" s="67"/>
      <c r="J318" s="3"/>
      <c r="K318" s="3"/>
    </row>
    <row r="319" spans="1:11" ht="70.5" thickBot="1">
      <c r="A319" s="62">
        <v>20</v>
      </c>
      <c r="B319" s="69" t="s">
        <v>50</v>
      </c>
      <c r="C319" s="70">
        <v>150</v>
      </c>
      <c r="D319" s="65">
        <v>0.12</v>
      </c>
      <c r="E319" s="65">
        <v>0.12</v>
      </c>
      <c r="F319" s="65">
        <v>11.92</v>
      </c>
      <c r="G319" s="65">
        <v>47</v>
      </c>
      <c r="H319" s="65">
        <v>4.95</v>
      </c>
      <c r="I319" s="67">
        <v>54</v>
      </c>
      <c r="J319" s="3"/>
      <c r="K319" s="3"/>
    </row>
    <row r="320" spans="1:11" ht="141" thickBot="1">
      <c r="A320" s="62" t="s">
        <v>36</v>
      </c>
      <c r="B320" s="69" t="s">
        <v>69</v>
      </c>
      <c r="C320" s="70">
        <v>15</v>
      </c>
      <c r="D320" s="65">
        <v>1.2</v>
      </c>
      <c r="E320" s="65">
        <v>0.15</v>
      </c>
      <c r="F320" s="65">
        <v>7.23</v>
      </c>
      <c r="G320" s="65">
        <v>35.4</v>
      </c>
      <c r="H320" s="65">
        <v>0</v>
      </c>
      <c r="I320" s="67" t="s">
        <v>36</v>
      </c>
      <c r="J320" s="3"/>
      <c r="K320" s="3"/>
    </row>
    <row r="321" spans="1:11" ht="141" thickBot="1">
      <c r="A321" s="62" t="s">
        <v>36</v>
      </c>
      <c r="B321" s="69" t="s">
        <v>85</v>
      </c>
      <c r="C321" s="70">
        <v>30</v>
      </c>
      <c r="D321" s="65">
        <v>1.68</v>
      </c>
      <c r="E321" s="65">
        <v>0.36</v>
      </c>
      <c r="F321" s="65">
        <v>14.82</v>
      </c>
      <c r="G321" s="65">
        <v>69.6</v>
      </c>
      <c r="H321" s="65">
        <v>0</v>
      </c>
      <c r="I321" s="67" t="s">
        <v>36</v>
      </c>
      <c r="J321" s="3"/>
      <c r="K321" s="3"/>
    </row>
    <row r="322" spans="1:11" ht="70.5" thickBot="1">
      <c r="A322" s="68"/>
      <c r="B322" s="73" t="s">
        <v>31</v>
      </c>
      <c r="C322" s="70"/>
      <c r="D322" s="91">
        <f>SUM(D315:D321)</f>
        <v>10.39</v>
      </c>
      <c r="E322" s="91">
        <f>SUM(E315:E321)</f>
        <v>6.410000000000001</v>
      </c>
      <c r="F322" s="91">
        <f>SUM(F315:F321)</f>
        <v>40.21</v>
      </c>
      <c r="G322" s="91">
        <f>SUM(G315:G321)</f>
        <v>257.68</v>
      </c>
      <c r="H322" s="91">
        <f>SUM(H315:H321)</f>
        <v>10.030000000000001</v>
      </c>
      <c r="I322" s="75"/>
      <c r="J322" s="3"/>
      <c r="K322" s="3"/>
    </row>
    <row r="323" spans="1:11" ht="70.5" thickBot="1">
      <c r="A323" s="86"/>
      <c r="B323" s="189" t="s">
        <v>30</v>
      </c>
      <c r="C323" s="190"/>
      <c r="D323" s="190"/>
      <c r="E323" s="190"/>
      <c r="F323" s="190"/>
      <c r="G323" s="190"/>
      <c r="H323" s="190"/>
      <c r="I323" s="191"/>
      <c r="J323" s="3"/>
      <c r="K323" s="3"/>
    </row>
    <row r="324" spans="1:11" ht="141" thickBot="1">
      <c r="A324" s="62"/>
      <c r="B324" s="116" t="s">
        <v>255</v>
      </c>
      <c r="C324" s="106"/>
      <c r="D324" s="117"/>
      <c r="E324" s="117"/>
      <c r="F324" s="117"/>
      <c r="G324" s="117"/>
      <c r="H324" s="117"/>
      <c r="I324" s="103"/>
      <c r="J324" s="3"/>
      <c r="K324" s="3"/>
    </row>
    <row r="325" spans="1:11" ht="70.5" thickBot="1">
      <c r="A325" s="95">
        <v>59</v>
      </c>
      <c r="B325" s="73" t="s">
        <v>8</v>
      </c>
      <c r="C325" s="72"/>
      <c r="D325" s="91"/>
      <c r="E325" s="91"/>
      <c r="F325" s="91"/>
      <c r="G325" s="91"/>
      <c r="H325" s="91"/>
      <c r="I325" s="96"/>
      <c r="J325" s="3"/>
      <c r="K325" s="3"/>
    </row>
    <row r="326" spans="1:11" ht="70.5" thickBot="1">
      <c r="A326" s="62"/>
      <c r="B326" s="69" t="s">
        <v>31</v>
      </c>
      <c r="C326" s="70"/>
      <c r="D326" s="65">
        <f>SUM(D324:D325)</f>
        <v>0</v>
      </c>
      <c r="E326" s="65">
        <f>SUM(E324:E325)</f>
        <v>0</v>
      </c>
      <c r="F326" s="65">
        <f>SUM(F324:F325)</f>
        <v>0</v>
      </c>
      <c r="G326" s="65">
        <f>SUM(G324:G325)</f>
        <v>0</v>
      </c>
      <c r="H326" s="65">
        <f>SUM(H324:H325)</f>
        <v>0</v>
      </c>
      <c r="I326" s="67"/>
      <c r="J326" s="3"/>
      <c r="K326" s="3"/>
    </row>
    <row r="327" spans="1:11" ht="70.5" thickBot="1">
      <c r="A327" s="62"/>
      <c r="B327" s="69"/>
      <c r="C327" s="72"/>
      <c r="D327" s="55" t="s">
        <v>1</v>
      </c>
      <c r="E327" s="56" t="s">
        <v>2</v>
      </c>
      <c r="F327" s="56" t="s">
        <v>3</v>
      </c>
      <c r="G327" s="76" t="s">
        <v>4</v>
      </c>
      <c r="H327" s="56" t="s">
        <v>5</v>
      </c>
      <c r="I327" s="67"/>
      <c r="J327" s="3"/>
      <c r="K327" s="3"/>
    </row>
    <row r="328" spans="1:11" ht="70.5" thickBot="1">
      <c r="A328" s="62"/>
      <c r="B328" s="77" t="s">
        <v>119</v>
      </c>
      <c r="C328" s="72"/>
      <c r="D328" s="65">
        <f>D310+D313+D322+D326</f>
        <v>10.39</v>
      </c>
      <c r="E328" s="65">
        <f>E310+E313+E322+E326</f>
        <v>6.410000000000001</v>
      </c>
      <c r="F328" s="65">
        <f>F310+F313+F322+F326</f>
        <v>40.21</v>
      </c>
      <c r="G328" s="65">
        <f>G310+G313+G322+G326</f>
        <v>257.68</v>
      </c>
      <c r="H328" s="65">
        <f>H310+H313+H322+H326</f>
        <v>10.030000000000001</v>
      </c>
      <c r="I328" s="67"/>
      <c r="J328" s="3"/>
      <c r="K328" s="3"/>
    </row>
    <row r="329" spans="1:11" ht="70.5" thickBot="1">
      <c r="A329" s="118"/>
      <c r="B329" s="119" t="s">
        <v>12</v>
      </c>
      <c r="C329" s="120"/>
      <c r="D329" s="65">
        <v>32</v>
      </c>
      <c r="E329" s="65">
        <v>35</v>
      </c>
      <c r="F329" s="65">
        <v>152</v>
      </c>
      <c r="G329" s="65">
        <v>1050</v>
      </c>
      <c r="H329" s="65">
        <v>34</v>
      </c>
      <c r="I329" s="121"/>
      <c r="J329" s="3"/>
      <c r="K329" s="3"/>
    </row>
    <row r="330" spans="1:11" ht="139.5" thickBot="1">
      <c r="A330" s="78"/>
      <c r="B330" s="79" t="s">
        <v>13</v>
      </c>
      <c r="C330" s="56"/>
      <c r="D330" s="66">
        <f>D328*100/D329</f>
        <v>32.46875</v>
      </c>
      <c r="E330" s="66">
        <f>E328*100/E329</f>
        <v>18.314285714285717</v>
      </c>
      <c r="F330" s="66">
        <f>F328*100/F329</f>
        <v>26.45394736842105</v>
      </c>
      <c r="G330" s="66">
        <f>G328*100/G329</f>
        <v>24.54095238095238</v>
      </c>
      <c r="H330" s="66">
        <f>H328*100/H329</f>
        <v>29.500000000000004</v>
      </c>
      <c r="I330" s="80"/>
      <c r="J330" s="3"/>
      <c r="K330" s="3"/>
    </row>
    <row r="331" spans="1:11" ht="69.75">
      <c r="A331" s="81"/>
      <c r="B331" s="82"/>
      <c r="C331" s="83"/>
      <c r="D331" s="84"/>
      <c r="E331" s="84"/>
      <c r="F331" s="84"/>
      <c r="G331" s="84"/>
      <c r="H331" s="84"/>
      <c r="I331" s="81"/>
      <c r="J331" s="3"/>
      <c r="K331" s="3"/>
    </row>
    <row r="332" spans="1:94" ht="70.5" thickBot="1">
      <c r="A332" s="81"/>
      <c r="B332" s="2" t="s">
        <v>99</v>
      </c>
      <c r="C332" s="2"/>
      <c r="E332" s="84"/>
      <c r="F332" s="84"/>
      <c r="G332" s="84"/>
      <c r="H332" s="84"/>
      <c r="I332" s="81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</row>
    <row r="333" spans="1:94" s="122" customFormat="1" ht="81" thickBot="1">
      <c r="A333" s="81"/>
      <c r="B333" s="2" t="s">
        <v>206</v>
      </c>
      <c r="C333" s="85"/>
      <c r="D333" s="2"/>
      <c r="E333" s="2"/>
      <c r="F333" s="2"/>
      <c r="G333" s="2"/>
      <c r="H333" s="2"/>
      <c r="I333" s="81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</row>
    <row r="334" spans="1:94" ht="69.75">
      <c r="A334" s="81"/>
      <c r="B334" s="2" t="s">
        <v>98</v>
      </c>
      <c r="I334" s="81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</row>
    <row r="335" spans="1:94" ht="69.75">
      <c r="A335" s="81"/>
      <c r="B335" s="2" t="s">
        <v>159</v>
      </c>
      <c r="I335" s="81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</row>
    <row r="336" spans="1:94" ht="69.75">
      <c r="A336" s="81"/>
      <c r="B336" s="82"/>
      <c r="C336" s="83"/>
      <c r="D336" s="84"/>
      <c r="E336" s="84"/>
      <c r="F336" s="84"/>
      <c r="G336" s="84"/>
      <c r="H336" s="84"/>
      <c r="I336" s="81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</row>
    <row r="337" spans="1:94" ht="70.5" thickBot="1">
      <c r="A337" s="81"/>
      <c r="B337" s="82"/>
      <c r="C337" s="83"/>
      <c r="D337" s="84"/>
      <c r="E337" s="84"/>
      <c r="F337" s="84"/>
      <c r="G337" s="84"/>
      <c r="H337" s="84"/>
      <c r="I337" s="81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</row>
    <row r="338" spans="1:94" ht="145.5" customHeight="1" thickBot="1">
      <c r="A338" s="123"/>
      <c r="B338" s="189" t="s">
        <v>175</v>
      </c>
      <c r="C338" s="190"/>
      <c r="D338" s="190"/>
      <c r="E338" s="190"/>
      <c r="F338" s="190"/>
      <c r="G338" s="190"/>
      <c r="H338" s="190"/>
      <c r="I338" s="191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</row>
    <row r="339" spans="1:94" ht="70.5" thickBot="1">
      <c r="A339" s="201"/>
      <c r="B339" s="211"/>
      <c r="C339" s="213"/>
      <c r="D339" s="207" t="s">
        <v>26</v>
      </c>
      <c r="E339" s="208"/>
      <c r="F339" s="209"/>
      <c r="G339" s="210" t="s">
        <v>63</v>
      </c>
      <c r="H339" s="211" t="s">
        <v>123</v>
      </c>
      <c r="I339" s="21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</row>
    <row r="340" spans="1:94" ht="70.5" thickBot="1">
      <c r="A340" s="202"/>
      <c r="B340" s="207"/>
      <c r="C340" s="214"/>
      <c r="D340" s="55" t="s">
        <v>1</v>
      </c>
      <c r="E340" s="56" t="s">
        <v>2</v>
      </c>
      <c r="F340" s="56" t="s">
        <v>3</v>
      </c>
      <c r="G340" s="193"/>
      <c r="H340" s="207"/>
      <c r="I340" s="209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</row>
    <row r="341" spans="1:94" s="122" customFormat="1" ht="70.5" thickBot="1">
      <c r="A341" s="58"/>
      <c r="B341" s="58" t="s">
        <v>39</v>
      </c>
      <c r="C341" s="124"/>
      <c r="D341" s="91">
        <f>SUM(D28+D63+D95+D126+D162+D193+D229+D263+D295+D328)</f>
        <v>101.85999999999999</v>
      </c>
      <c r="E341" s="91">
        <f>SUM(E28+E63+E95+E126+E162+E193+E229+E263+E295+E328)</f>
        <v>90.31</v>
      </c>
      <c r="F341" s="91">
        <f>SUM(F28+F63+F95+F126+F162+F193+F229+F263+F295+F328)</f>
        <v>585.78</v>
      </c>
      <c r="G341" s="91">
        <f>SUM(G28+G63+G95+G126+G162+G193+G229+G263+G295+G328)</f>
        <v>3561.2899999999995</v>
      </c>
      <c r="H341" s="205">
        <f>SUM(H28+H63+H95+H126+H162+H193+H229+H263+H295+H328)</f>
        <v>54.75</v>
      </c>
      <c r="I341" s="206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</row>
    <row r="342" spans="1:94" ht="70.5" thickBot="1">
      <c r="A342" s="58"/>
      <c r="B342" s="58" t="s">
        <v>40</v>
      </c>
      <c r="C342" s="124"/>
      <c r="D342" s="65">
        <f>D341/10</f>
        <v>10.185999999999998</v>
      </c>
      <c r="E342" s="65">
        <f>E341/10</f>
        <v>9.031</v>
      </c>
      <c r="F342" s="65">
        <f>F341/10</f>
        <v>58.577999999999996</v>
      </c>
      <c r="G342" s="65">
        <f>G341/10</f>
        <v>356.12899999999996</v>
      </c>
      <c r="H342" s="205">
        <f>H341/10</f>
        <v>5.475</v>
      </c>
      <c r="I342" s="206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</row>
    <row r="343" spans="1:9" ht="70.5" thickBot="1">
      <c r="A343" s="58"/>
      <c r="B343" s="58" t="s">
        <v>143</v>
      </c>
      <c r="C343" s="124"/>
      <c r="D343" s="65">
        <v>32</v>
      </c>
      <c r="E343" s="65">
        <v>35</v>
      </c>
      <c r="F343" s="65">
        <v>152</v>
      </c>
      <c r="G343" s="65">
        <v>1050</v>
      </c>
      <c r="H343" s="205">
        <v>34</v>
      </c>
      <c r="I343" s="206"/>
    </row>
    <row r="344" spans="1:9" ht="139.5" thickBot="1">
      <c r="A344" s="58"/>
      <c r="B344" s="58" t="s">
        <v>13</v>
      </c>
      <c r="C344" s="124"/>
      <c r="D344" s="65">
        <f>D342*100/D343</f>
        <v>31.831249999999994</v>
      </c>
      <c r="E344" s="65">
        <f>E342*100/E343</f>
        <v>25.802857142857142</v>
      </c>
      <c r="F344" s="65">
        <f>F342*100/F343</f>
        <v>38.538157894736834</v>
      </c>
      <c r="G344" s="65">
        <f>G342*100/G343</f>
        <v>33.917047619047615</v>
      </c>
      <c r="H344" s="205">
        <f>H342*100/H343</f>
        <v>16.102941176470587</v>
      </c>
      <c r="I344" s="206"/>
    </row>
    <row r="345" spans="1:9" ht="139.5" thickBot="1">
      <c r="A345" s="58"/>
      <c r="B345" s="58" t="s">
        <v>203</v>
      </c>
      <c r="C345" s="124"/>
      <c r="D345" s="91">
        <f>D344-100</f>
        <v>-68.16875</v>
      </c>
      <c r="E345" s="91">
        <f>E344-100</f>
        <v>-74.19714285714286</v>
      </c>
      <c r="F345" s="91">
        <f>F344-100</f>
        <v>-61.461842105263166</v>
      </c>
      <c r="G345" s="91">
        <f>G344-100</f>
        <v>-66.08295238095238</v>
      </c>
      <c r="H345" s="205">
        <f>H344-100</f>
        <v>-83.89705882352942</v>
      </c>
      <c r="I345" s="206"/>
    </row>
    <row r="346" spans="1:9" ht="69.75">
      <c r="A346" s="82"/>
      <c r="B346" s="82"/>
      <c r="C346" s="82"/>
      <c r="D346" s="84"/>
      <c r="E346" s="84"/>
      <c r="F346" s="84"/>
      <c r="G346" s="84"/>
      <c r="H346" s="84"/>
      <c r="I346" s="82"/>
    </row>
    <row r="347" spans="2:11" ht="69.75">
      <c r="B347" s="2"/>
      <c r="I347" s="126"/>
      <c r="J347" s="3"/>
      <c r="K347" s="3"/>
    </row>
    <row r="348" spans="2:11" ht="69.75">
      <c r="B348" s="2"/>
      <c r="I348" s="126"/>
      <c r="J348" s="3"/>
      <c r="K348" s="3"/>
    </row>
    <row r="349" spans="2:11" ht="69.75">
      <c r="B349" s="2"/>
      <c r="I349" s="126"/>
      <c r="J349" s="3"/>
      <c r="K349" s="3"/>
    </row>
    <row r="350" spans="2:11" ht="69.75">
      <c r="B350" s="2"/>
      <c r="I350" s="126"/>
      <c r="J350" s="3"/>
      <c r="K350" s="3"/>
    </row>
    <row r="351" spans="2:11" ht="69.75">
      <c r="B351" s="2"/>
      <c r="I351" s="126"/>
      <c r="J351" s="3"/>
      <c r="K351" s="3"/>
    </row>
    <row r="362" spans="1:9" ht="69.75">
      <c r="A362" s="3"/>
      <c r="C362" s="2"/>
      <c r="I362" s="113"/>
    </row>
    <row r="365" ht="69.75">
      <c r="K365" s="129"/>
    </row>
    <row r="369" spans="1:12" s="98" customFormat="1" ht="69.75">
      <c r="A369" s="125"/>
      <c r="B369" s="127"/>
      <c r="C369" s="85"/>
      <c r="D369" s="2"/>
      <c r="E369" s="2"/>
      <c r="F369" s="2"/>
      <c r="G369" s="2"/>
      <c r="H369" s="2"/>
      <c r="I369" s="128"/>
      <c r="J369" s="2"/>
      <c r="K369" s="2"/>
      <c r="L369" s="3"/>
    </row>
    <row r="388" spans="1:11" ht="69.75">
      <c r="A388" s="3"/>
      <c r="C388" s="2"/>
      <c r="I388" s="113"/>
      <c r="J388" s="3"/>
      <c r="K388" s="3"/>
    </row>
    <row r="402" spans="1:9" ht="69.75">
      <c r="A402" s="3"/>
      <c r="C402" s="2"/>
      <c r="I402" s="113"/>
    </row>
    <row r="403" spans="1:9" ht="69.75">
      <c r="A403" s="3"/>
      <c r="C403" s="2"/>
      <c r="I403" s="113"/>
    </row>
    <row r="406" spans="10:12" ht="69.75">
      <c r="J406" s="97"/>
      <c r="K406" s="97"/>
      <c r="L406" s="98"/>
    </row>
    <row r="433" spans="1:12" s="98" customFormat="1" ht="69.75">
      <c r="A433" s="125"/>
      <c r="B433" s="127"/>
      <c r="C433" s="85"/>
      <c r="D433" s="2"/>
      <c r="E433" s="2"/>
      <c r="F433" s="2"/>
      <c r="G433" s="2"/>
      <c r="H433" s="2"/>
      <c r="I433" s="128"/>
      <c r="J433" s="2"/>
      <c r="K433" s="2"/>
      <c r="L433" s="3"/>
    </row>
  </sheetData>
  <sheetProtection/>
  <mergeCells count="123">
    <mergeCell ref="H342:I342"/>
    <mergeCell ref="G303:G304"/>
    <mergeCell ref="B306:I306"/>
    <mergeCell ref="B314:I314"/>
    <mergeCell ref="H343:I343"/>
    <mergeCell ref="H344:I344"/>
    <mergeCell ref="B303:B304"/>
    <mergeCell ref="H345:I345"/>
    <mergeCell ref="D339:F339"/>
    <mergeCell ref="G339:G340"/>
    <mergeCell ref="H341:I341"/>
    <mergeCell ref="H339:I340"/>
    <mergeCell ref="A201:A202"/>
    <mergeCell ref="A339:A340"/>
    <mergeCell ref="B339:B340"/>
    <mergeCell ref="C339:C340"/>
    <mergeCell ref="D271:F271"/>
    <mergeCell ref="G271:G272"/>
    <mergeCell ref="A271:A272"/>
    <mergeCell ref="C303:C304"/>
    <mergeCell ref="B271:B272"/>
    <mergeCell ref="B311:I311"/>
    <mergeCell ref="D71:F71"/>
    <mergeCell ref="G71:G72"/>
    <mergeCell ref="H71:H72"/>
    <mergeCell ref="A71:A72"/>
    <mergeCell ref="A303:A304"/>
    <mergeCell ref="B106:I106"/>
    <mergeCell ref="A134:A135"/>
    <mergeCell ref="B134:B135"/>
    <mergeCell ref="B56:I56"/>
    <mergeCell ref="I1:I2"/>
    <mergeCell ref="H1:H2"/>
    <mergeCell ref="A36:A37"/>
    <mergeCell ref="H36:H37"/>
    <mergeCell ref="I36:I37"/>
    <mergeCell ref="B44:I44"/>
    <mergeCell ref="A1:A2"/>
    <mergeCell ref="B1:B2"/>
    <mergeCell ref="C1:C2"/>
    <mergeCell ref="D1:F1"/>
    <mergeCell ref="G1:G2"/>
    <mergeCell ref="D36:F36"/>
    <mergeCell ref="G36:G37"/>
    <mergeCell ref="G103:G104"/>
    <mergeCell ref="C103:C104"/>
    <mergeCell ref="I71:I72"/>
    <mergeCell ref="A238:A239"/>
    <mergeCell ref="B238:B239"/>
    <mergeCell ref="A103:A104"/>
    <mergeCell ref="H103:H104"/>
    <mergeCell ref="A170:A171"/>
    <mergeCell ref="B71:B72"/>
    <mergeCell ref="C71:C72"/>
    <mergeCell ref="B170:B171"/>
    <mergeCell ref="C170:C171"/>
    <mergeCell ref="D170:F170"/>
    <mergeCell ref="B178:I178"/>
    <mergeCell ref="D201:F201"/>
    <mergeCell ref="B209:I209"/>
    <mergeCell ref="C201:C202"/>
    <mergeCell ref="H201:H202"/>
    <mergeCell ref="B173:I173"/>
    <mergeCell ref="G170:G171"/>
    <mergeCell ref="I271:I272"/>
    <mergeCell ref="H303:H304"/>
    <mergeCell ref="I303:I304"/>
    <mergeCell ref="H238:H239"/>
    <mergeCell ref="I238:I239"/>
    <mergeCell ref="B282:I282"/>
    <mergeCell ref="B274:I274"/>
    <mergeCell ref="B258:I258"/>
    <mergeCell ref="B249:I249"/>
    <mergeCell ref="D303:F303"/>
    <mergeCell ref="C271:C272"/>
    <mergeCell ref="C238:C239"/>
    <mergeCell ref="B39:I39"/>
    <mergeCell ref="B4:I4"/>
    <mergeCell ref="B9:I9"/>
    <mergeCell ref="B12:I12"/>
    <mergeCell ref="B21:I21"/>
    <mergeCell ref="B36:B37"/>
    <mergeCell ref="C36:C37"/>
    <mergeCell ref="H271:H272"/>
    <mergeCell ref="B246:I246"/>
    <mergeCell ref="B181:I181"/>
    <mergeCell ref="B212:I212"/>
    <mergeCell ref="B241:I241"/>
    <mergeCell ref="G201:G202"/>
    <mergeCell ref="G238:G239"/>
    <mergeCell ref="D238:F238"/>
    <mergeCell ref="B221:I221"/>
    <mergeCell ref="I201:I202"/>
    <mergeCell ref="B142:I142"/>
    <mergeCell ref="B90:I90"/>
    <mergeCell ref="H134:H135"/>
    <mergeCell ref="I134:I135"/>
    <mergeCell ref="C134:C135"/>
    <mergeCell ref="B103:B104"/>
    <mergeCell ref="B121:I121"/>
    <mergeCell ref="I103:I104"/>
    <mergeCell ref="D134:F134"/>
    <mergeCell ref="G134:G135"/>
    <mergeCell ref="B153:I153"/>
    <mergeCell ref="B188:I188"/>
    <mergeCell ref="B47:I47"/>
    <mergeCell ref="B82:I82"/>
    <mergeCell ref="B114:I114"/>
    <mergeCell ref="B145:I145"/>
    <mergeCell ref="D103:F103"/>
    <mergeCell ref="B137:I137"/>
    <mergeCell ref="B79:I79"/>
    <mergeCell ref="B111:I111"/>
    <mergeCell ref="B290:I290"/>
    <mergeCell ref="B279:I279"/>
    <mergeCell ref="B74:I74"/>
    <mergeCell ref="B201:B202"/>
    <mergeCell ref="B204:I204"/>
    <mergeCell ref="B338:I338"/>
    <mergeCell ref="B237:J237"/>
    <mergeCell ref="B323:I323"/>
    <mergeCell ref="H170:H171"/>
    <mergeCell ref="I170:I171"/>
  </mergeCells>
  <printOptions/>
  <pageMargins left="0.3937007874015748" right="0.3937007874015748" top="0.5905511811023623" bottom="0.3937007874015748" header="0.3937007874015748" footer="0.3937007874015748"/>
  <pageSetup fitToHeight="29" horizontalDpi="600" verticalDpi="600" orientation="portrait" paperSize="9" scale="18" r:id="rId1"/>
  <rowBreaks count="10" manualBreakCount="10">
    <brk id="35" min="1" max="8" man="1"/>
    <brk id="70" min="1" max="8" man="1"/>
    <brk id="102" min="1" max="8" man="1"/>
    <brk id="133" min="1" max="8" man="1"/>
    <brk id="169" min="1" max="8" man="1"/>
    <brk id="200" min="1" max="8" man="1"/>
    <brk id="236" min="1" max="8" man="1"/>
    <brk id="270" min="1" max="8" man="1"/>
    <brk id="302" min="1" max="8" man="1"/>
    <brk id="337" min="1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H412"/>
  <sheetViews>
    <sheetView view="pageBreakPreview" zoomScale="25" zoomScaleNormal="40" zoomScaleSheetLayoutView="25" zoomScalePageLayoutView="0" workbookViewId="0" topLeftCell="J286">
      <selection activeCell="N296" sqref="N296"/>
    </sheetView>
  </sheetViews>
  <sheetFormatPr defaultColWidth="9.140625" defaultRowHeight="12.75"/>
  <cols>
    <col min="1" max="1" width="24.421875" style="51" customWidth="1"/>
    <col min="2" max="2" width="100.8515625" style="1" customWidth="1"/>
    <col min="3" max="3" width="27.421875" style="51" customWidth="1"/>
    <col min="4" max="4" width="29.8515625" style="51" customWidth="1"/>
    <col min="5" max="5" width="28.421875" style="51" customWidth="1"/>
    <col min="6" max="6" width="28.57421875" style="51" customWidth="1"/>
    <col min="7" max="7" width="24.57421875" style="51" customWidth="1"/>
    <col min="8" max="8" width="28.00390625" style="51" customWidth="1"/>
    <col min="9" max="9" width="26.140625" style="51" customWidth="1"/>
    <col min="10" max="10" width="29.140625" style="51" customWidth="1"/>
    <col min="11" max="11" width="28.57421875" style="51" customWidth="1"/>
    <col min="12" max="12" width="43.421875" style="148" customWidth="1"/>
    <col min="13" max="13" width="31.140625" style="54" customWidth="1"/>
    <col min="14" max="14" width="35.140625" style="52" customWidth="1"/>
    <col min="15" max="15" width="38.421875" style="52" customWidth="1"/>
    <col min="16" max="16" width="28.28125" style="52" customWidth="1"/>
    <col min="17" max="17" width="25.7109375" style="52" customWidth="1"/>
    <col min="18" max="18" width="31.7109375" style="52" customWidth="1"/>
    <col min="19" max="19" width="31.00390625" style="52" customWidth="1"/>
    <col min="20" max="20" width="33.7109375" style="52" customWidth="1"/>
    <col min="21" max="21" width="27.00390625" style="52" customWidth="1"/>
    <col min="22" max="22" width="27.00390625" style="54" customWidth="1"/>
    <col min="23" max="23" width="32.28125" style="52" customWidth="1"/>
    <col min="24" max="24" width="31.7109375" style="52" customWidth="1"/>
    <col min="25" max="25" width="38.7109375" style="147" customWidth="1"/>
    <col min="26" max="26" width="32.28125" style="51" customWidth="1"/>
    <col min="27" max="27" width="30.28125" style="51" customWidth="1"/>
    <col min="28" max="29" width="25.00390625" style="51" customWidth="1"/>
    <col min="30" max="30" width="24.421875" style="51" customWidth="1"/>
    <col min="31" max="31" width="21.28125" style="51" customWidth="1"/>
    <col min="32" max="32" width="22.421875" style="54" customWidth="1"/>
    <col min="33" max="33" width="10.8515625" style="1" bestFit="1" customWidth="1"/>
    <col min="34" max="16384" width="9.140625" style="1" customWidth="1"/>
  </cols>
  <sheetData>
    <row r="1" spans="1:32" ht="57.75" thickBot="1">
      <c r="A1" s="171" t="s">
        <v>173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3"/>
    </row>
    <row r="2" spans="1:32" ht="57.75" thickBot="1">
      <c r="A2" s="171" t="s">
        <v>20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2"/>
      <c r="AA2" s="172"/>
      <c r="AB2" s="172"/>
      <c r="AC2" s="172"/>
      <c r="AD2" s="172"/>
      <c r="AE2" s="172"/>
      <c r="AF2" s="173"/>
    </row>
    <row r="3" spans="1:32" ht="45.75" customHeight="1">
      <c r="A3" s="185" t="s">
        <v>158</v>
      </c>
      <c r="B3" s="187" t="s">
        <v>25</v>
      </c>
      <c r="C3" s="167" t="s">
        <v>69</v>
      </c>
      <c r="D3" s="167" t="s">
        <v>70</v>
      </c>
      <c r="E3" s="167" t="s">
        <v>71</v>
      </c>
      <c r="F3" s="167" t="s">
        <v>72</v>
      </c>
      <c r="G3" s="167" t="s">
        <v>65</v>
      </c>
      <c r="H3" s="167" t="s">
        <v>73</v>
      </c>
      <c r="I3" s="167" t="s">
        <v>133</v>
      </c>
      <c r="J3" s="167" t="s">
        <v>124</v>
      </c>
      <c r="K3" s="130"/>
      <c r="L3" s="130"/>
      <c r="M3" s="167" t="s">
        <v>141</v>
      </c>
      <c r="N3" s="215" t="s">
        <v>75</v>
      </c>
      <c r="O3" s="167" t="s">
        <v>53</v>
      </c>
      <c r="P3" s="167" t="s">
        <v>54</v>
      </c>
      <c r="Q3" s="167" t="s">
        <v>76</v>
      </c>
      <c r="R3" s="167" t="s">
        <v>55</v>
      </c>
      <c r="S3" s="167" t="s">
        <v>77</v>
      </c>
      <c r="T3" s="167" t="s">
        <v>80</v>
      </c>
      <c r="U3" s="176" t="s">
        <v>84</v>
      </c>
      <c r="V3" s="9"/>
      <c r="W3" s="215" t="s">
        <v>128</v>
      </c>
      <c r="X3" s="167" t="s">
        <v>134</v>
      </c>
      <c r="Y3" s="167" t="s">
        <v>135</v>
      </c>
      <c r="Z3" s="215" t="s">
        <v>56</v>
      </c>
      <c r="AA3" s="167" t="s">
        <v>57</v>
      </c>
      <c r="AB3" s="167" t="s">
        <v>59</v>
      </c>
      <c r="AC3" s="9"/>
      <c r="AD3" s="167" t="s">
        <v>78</v>
      </c>
      <c r="AE3" s="176" t="s">
        <v>58</v>
      </c>
      <c r="AF3" s="167" t="s">
        <v>79</v>
      </c>
    </row>
    <row r="4" spans="1:32" ht="402.75" customHeight="1" thickBot="1">
      <c r="A4" s="186"/>
      <c r="B4" s="188"/>
      <c r="C4" s="168"/>
      <c r="D4" s="168"/>
      <c r="E4" s="168"/>
      <c r="F4" s="168"/>
      <c r="G4" s="168"/>
      <c r="H4" s="168"/>
      <c r="I4" s="168"/>
      <c r="J4" s="168"/>
      <c r="K4" s="131" t="s">
        <v>74</v>
      </c>
      <c r="L4" s="131" t="s">
        <v>154</v>
      </c>
      <c r="M4" s="168"/>
      <c r="N4" s="216"/>
      <c r="O4" s="168"/>
      <c r="P4" s="168"/>
      <c r="Q4" s="168"/>
      <c r="R4" s="168"/>
      <c r="S4" s="168"/>
      <c r="T4" s="168"/>
      <c r="U4" s="177"/>
      <c r="V4" s="10" t="s">
        <v>155</v>
      </c>
      <c r="W4" s="216"/>
      <c r="X4" s="168"/>
      <c r="Y4" s="168"/>
      <c r="Z4" s="216"/>
      <c r="AA4" s="168"/>
      <c r="AB4" s="168"/>
      <c r="AC4" s="10" t="s">
        <v>66</v>
      </c>
      <c r="AD4" s="168"/>
      <c r="AE4" s="177"/>
      <c r="AF4" s="168"/>
    </row>
    <row r="5" spans="1:32" s="20" customFormat="1" ht="57.75" thickBot="1">
      <c r="A5" s="14">
        <v>1</v>
      </c>
      <c r="B5" s="15">
        <v>2</v>
      </c>
      <c r="C5" s="17">
        <v>3</v>
      </c>
      <c r="D5" s="16">
        <v>4</v>
      </c>
      <c r="E5" s="16">
        <v>5</v>
      </c>
      <c r="F5" s="16">
        <v>6</v>
      </c>
      <c r="G5" s="16">
        <v>7</v>
      </c>
      <c r="H5" s="16" t="s">
        <v>60</v>
      </c>
      <c r="I5" s="16">
        <v>9</v>
      </c>
      <c r="J5" s="132">
        <v>10</v>
      </c>
      <c r="K5" s="19">
        <v>11</v>
      </c>
      <c r="L5" s="19">
        <v>12</v>
      </c>
      <c r="M5" s="16">
        <v>13</v>
      </c>
      <c r="N5" s="133">
        <v>14</v>
      </c>
      <c r="O5" s="16">
        <v>15</v>
      </c>
      <c r="P5" s="18">
        <v>16</v>
      </c>
      <c r="Q5" s="16">
        <v>17</v>
      </c>
      <c r="R5" s="18">
        <v>18</v>
      </c>
      <c r="S5" s="16">
        <v>19</v>
      </c>
      <c r="T5" s="18">
        <v>20</v>
      </c>
      <c r="U5" s="18">
        <v>20</v>
      </c>
      <c r="V5" s="16">
        <v>21</v>
      </c>
      <c r="W5" s="16">
        <v>22</v>
      </c>
      <c r="X5" s="16">
        <v>23</v>
      </c>
      <c r="Y5" s="133">
        <v>24</v>
      </c>
      <c r="Z5" s="133">
        <v>25</v>
      </c>
      <c r="AA5" s="18">
        <v>26</v>
      </c>
      <c r="AB5" s="16">
        <v>27</v>
      </c>
      <c r="AC5" s="16">
        <v>28</v>
      </c>
      <c r="AD5" s="18">
        <v>29</v>
      </c>
      <c r="AE5" s="19">
        <v>30</v>
      </c>
      <c r="AF5" s="16">
        <v>31</v>
      </c>
    </row>
    <row r="6" spans="1:32" ht="57.75" thickBot="1">
      <c r="A6" s="171" t="s">
        <v>6</v>
      </c>
      <c r="B6" s="172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  <c r="W6" s="172"/>
      <c r="X6" s="172"/>
      <c r="Y6" s="172"/>
      <c r="Z6" s="172"/>
      <c r="AA6" s="172"/>
      <c r="AB6" s="172"/>
      <c r="AC6" s="172"/>
      <c r="AD6" s="172"/>
      <c r="AE6" s="172"/>
      <c r="AF6" s="173"/>
    </row>
    <row r="7" spans="1:32" ht="57.75" thickBot="1">
      <c r="A7" s="21">
        <v>14</v>
      </c>
      <c r="B7" s="22" t="s">
        <v>209</v>
      </c>
      <c r="C7" s="23"/>
      <c r="D7" s="24"/>
      <c r="E7" s="24"/>
      <c r="F7" s="24"/>
      <c r="G7" s="24">
        <v>28</v>
      </c>
      <c r="H7" s="25"/>
      <c r="I7" s="25"/>
      <c r="J7" s="25"/>
      <c r="K7" s="25"/>
      <c r="L7" s="26"/>
      <c r="M7" s="21"/>
      <c r="N7" s="26"/>
      <c r="O7" s="23"/>
      <c r="P7" s="23">
        <v>4</v>
      </c>
      <c r="Q7" s="26">
        <v>3</v>
      </c>
      <c r="R7" s="23"/>
      <c r="S7" s="26"/>
      <c r="T7" s="23">
        <v>136</v>
      </c>
      <c r="U7" s="23"/>
      <c r="V7" s="26"/>
      <c r="W7" s="23"/>
      <c r="X7" s="23"/>
      <c r="Y7" s="23"/>
      <c r="Z7" s="24"/>
      <c r="AA7" s="23"/>
      <c r="AB7" s="23"/>
      <c r="AC7" s="26"/>
      <c r="AD7" s="23"/>
      <c r="AE7" s="26"/>
      <c r="AF7" s="23"/>
    </row>
    <row r="8" spans="1:32" ht="115.5" thickBot="1">
      <c r="A8" s="37">
        <v>85</v>
      </c>
      <c r="B8" s="33" t="s">
        <v>144</v>
      </c>
      <c r="C8" s="23"/>
      <c r="D8" s="25"/>
      <c r="E8" s="25"/>
      <c r="F8" s="25"/>
      <c r="G8" s="25"/>
      <c r="H8" s="25"/>
      <c r="I8" s="25"/>
      <c r="J8" s="25"/>
      <c r="K8" s="26"/>
      <c r="L8" s="30"/>
      <c r="M8" s="21"/>
      <c r="N8" s="25"/>
      <c r="O8" s="25"/>
      <c r="P8" s="23">
        <v>5</v>
      </c>
      <c r="Q8" s="25"/>
      <c r="R8" s="25"/>
      <c r="S8" s="25"/>
      <c r="T8" s="25">
        <v>36</v>
      </c>
      <c r="U8" s="26"/>
      <c r="V8" s="21"/>
      <c r="W8" s="25"/>
      <c r="X8" s="25"/>
      <c r="Y8" s="25"/>
      <c r="Z8" s="25"/>
      <c r="AA8" s="25"/>
      <c r="AB8" s="23"/>
      <c r="AC8" s="25"/>
      <c r="AD8" s="25">
        <v>1.2</v>
      </c>
      <c r="AE8" s="26"/>
      <c r="AF8" s="21"/>
    </row>
    <row r="9" spans="1:32" ht="57.75" thickBot="1">
      <c r="A9" s="21">
        <v>16</v>
      </c>
      <c r="B9" s="27" t="s">
        <v>43</v>
      </c>
      <c r="C9" s="25">
        <v>25</v>
      </c>
      <c r="D9" s="24"/>
      <c r="E9" s="24"/>
      <c r="F9" s="24"/>
      <c r="G9" s="24"/>
      <c r="H9" s="25"/>
      <c r="I9" s="25"/>
      <c r="J9" s="25"/>
      <c r="K9" s="26"/>
      <c r="L9" s="30"/>
      <c r="M9" s="21"/>
      <c r="N9" s="25"/>
      <c r="O9" s="26"/>
      <c r="P9" s="23"/>
      <c r="Q9" s="26">
        <v>5</v>
      </c>
      <c r="R9" s="23"/>
      <c r="S9" s="26"/>
      <c r="T9" s="23"/>
      <c r="U9" s="26"/>
      <c r="V9" s="21"/>
      <c r="W9" s="24"/>
      <c r="X9" s="21"/>
      <c r="Y9" s="25"/>
      <c r="Z9" s="24"/>
      <c r="AA9" s="23"/>
      <c r="AB9" s="26"/>
      <c r="AC9" s="21"/>
      <c r="AD9" s="23"/>
      <c r="AE9" s="26"/>
      <c r="AF9" s="23"/>
    </row>
    <row r="10" spans="1:32" ht="57.75" thickBot="1">
      <c r="A10" s="21"/>
      <c r="B10" s="27" t="s">
        <v>7</v>
      </c>
      <c r="C10" s="23">
        <f aca="true" t="shared" si="0" ref="C10:AF10">SUM(C7:C9)</f>
        <v>25</v>
      </c>
      <c r="D10" s="23">
        <f t="shared" si="0"/>
        <v>0</v>
      </c>
      <c r="E10" s="23">
        <f t="shared" si="0"/>
        <v>0</v>
      </c>
      <c r="F10" s="23">
        <f t="shared" si="0"/>
        <v>0</v>
      </c>
      <c r="G10" s="23">
        <f t="shared" si="0"/>
        <v>28</v>
      </c>
      <c r="H10" s="23">
        <f t="shared" si="0"/>
        <v>0</v>
      </c>
      <c r="I10" s="23">
        <f t="shared" si="0"/>
        <v>0</v>
      </c>
      <c r="J10" s="23">
        <f t="shared" si="0"/>
        <v>0</v>
      </c>
      <c r="K10" s="28">
        <f t="shared" si="0"/>
        <v>0</v>
      </c>
      <c r="L10" s="28">
        <f t="shared" si="0"/>
        <v>0</v>
      </c>
      <c r="M10" s="23">
        <f t="shared" si="0"/>
        <v>0</v>
      </c>
      <c r="N10" s="31">
        <f t="shared" si="0"/>
        <v>0</v>
      </c>
      <c r="O10" s="28">
        <f t="shared" si="0"/>
        <v>0</v>
      </c>
      <c r="P10" s="28">
        <f t="shared" si="0"/>
        <v>9</v>
      </c>
      <c r="Q10" s="28">
        <f t="shared" si="0"/>
        <v>8</v>
      </c>
      <c r="R10" s="28">
        <f t="shared" si="0"/>
        <v>0</v>
      </c>
      <c r="S10" s="28">
        <f t="shared" si="0"/>
        <v>0</v>
      </c>
      <c r="T10" s="28">
        <f t="shared" si="0"/>
        <v>172</v>
      </c>
      <c r="U10" s="28">
        <f t="shared" si="0"/>
        <v>0</v>
      </c>
      <c r="V10" s="28">
        <f t="shared" si="0"/>
        <v>0</v>
      </c>
      <c r="W10" s="28">
        <f t="shared" si="0"/>
        <v>0</v>
      </c>
      <c r="X10" s="23">
        <f t="shared" si="0"/>
        <v>0</v>
      </c>
      <c r="Y10" s="23">
        <f t="shared" si="0"/>
        <v>0</v>
      </c>
      <c r="Z10" s="24">
        <f t="shared" si="0"/>
        <v>0</v>
      </c>
      <c r="AA10" s="23">
        <f t="shared" si="0"/>
        <v>0</v>
      </c>
      <c r="AB10" s="23">
        <f t="shared" si="0"/>
        <v>0</v>
      </c>
      <c r="AC10" s="23">
        <f t="shared" si="0"/>
        <v>0</v>
      </c>
      <c r="AD10" s="23">
        <f t="shared" si="0"/>
        <v>1.2</v>
      </c>
      <c r="AE10" s="28">
        <f t="shared" si="0"/>
        <v>0</v>
      </c>
      <c r="AF10" s="23">
        <f t="shared" si="0"/>
        <v>0</v>
      </c>
    </row>
    <row r="11" spans="1:32" ht="57.75" thickBot="1">
      <c r="A11" s="178" t="s">
        <v>64</v>
      </c>
      <c r="B11" s="184"/>
      <c r="C11" s="184"/>
      <c r="D11" s="184"/>
      <c r="E11" s="184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4"/>
      <c r="Q11" s="184"/>
      <c r="R11" s="184"/>
      <c r="S11" s="184"/>
      <c r="T11" s="184"/>
      <c r="U11" s="184"/>
      <c r="V11" s="184"/>
      <c r="W11" s="184"/>
      <c r="X11" s="184"/>
      <c r="Y11" s="184"/>
      <c r="Z11" s="184"/>
      <c r="AA11" s="184"/>
      <c r="AB11" s="184"/>
      <c r="AC11" s="184"/>
      <c r="AD11" s="184"/>
      <c r="AE11" s="184"/>
      <c r="AF11" s="179"/>
    </row>
    <row r="12" spans="1:32" ht="57.75" thickBot="1">
      <c r="A12" s="21" t="s">
        <v>36</v>
      </c>
      <c r="B12" s="29" t="s">
        <v>156</v>
      </c>
      <c r="C12" s="23"/>
      <c r="D12" s="25"/>
      <c r="E12" s="25"/>
      <c r="F12" s="25"/>
      <c r="G12" s="25"/>
      <c r="H12" s="25"/>
      <c r="I12" s="25"/>
      <c r="J12" s="25"/>
      <c r="K12" s="25">
        <v>150</v>
      </c>
      <c r="L12" s="26"/>
      <c r="M12" s="21"/>
      <c r="N12" s="26"/>
      <c r="O12" s="23"/>
      <c r="P12" s="26"/>
      <c r="Q12" s="23"/>
      <c r="R12" s="26"/>
      <c r="S12" s="23"/>
      <c r="T12" s="26"/>
      <c r="U12" s="23"/>
      <c r="V12" s="26"/>
      <c r="W12" s="23"/>
      <c r="X12" s="23"/>
      <c r="Y12" s="26"/>
      <c r="Z12" s="23"/>
      <c r="AA12" s="26"/>
      <c r="AB12" s="23"/>
      <c r="AC12" s="28"/>
      <c r="AD12" s="21"/>
      <c r="AE12" s="28"/>
      <c r="AF12" s="21"/>
    </row>
    <row r="13" spans="1:32" ht="57.75" thickBot="1">
      <c r="A13" s="21"/>
      <c r="B13" s="27" t="s">
        <v>31</v>
      </c>
      <c r="C13" s="25">
        <f aca="true" t="shared" si="1" ref="C13:AF13">SUM(C12:C12)</f>
        <v>0</v>
      </c>
      <c r="D13" s="25">
        <f t="shared" si="1"/>
        <v>0</v>
      </c>
      <c r="E13" s="25">
        <f t="shared" si="1"/>
        <v>0</v>
      </c>
      <c r="F13" s="25">
        <f t="shared" si="1"/>
        <v>0</v>
      </c>
      <c r="G13" s="25">
        <f t="shared" si="1"/>
        <v>0</v>
      </c>
      <c r="H13" s="25">
        <f t="shared" si="1"/>
        <v>0</v>
      </c>
      <c r="I13" s="25">
        <f t="shared" si="1"/>
        <v>0</v>
      </c>
      <c r="J13" s="25">
        <f t="shared" si="1"/>
        <v>0</v>
      </c>
      <c r="K13" s="25">
        <f t="shared" si="1"/>
        <v>150</v>
      </c>
      <c r="L13" s="26">
        <f t="shared" si="1"/>
        <v>0</v>
      </c>
      <c r="M13" s="21">
        <f t="shared" si="1"/>
        <v>0</v>
      </c>
      <c r="N13" s="25">
        <f t="shared" si="1"/>
        <v>0</v>
      </c>
      <c r="O13" s="25">
        <f t="shared" si="1"/>
        <v>0</v>
      </c>
      <c r="P13" s="25">
        <f t="shared" si="1"/>
        <v>0</v>
      </c>
      <c r="Q13" s="25">
        <f t="shared" si="1"/>
        <v>0</v>
      </c>
      <c r="R13" s="25">
        <f t="shared" si="1"/>
        <v>0</v>
      </c>
      <c r="S13" s="25">
        <f t="shared" si="1"/>
        <v>0</v>
      </c>
      <c r="T13" s="25">
        <f t="shared" si="1"/>
        <v>0</v>
      </c>
      <c r="U13" s="25">
        <f t="shared" si="1"/>
        <v>0</v>
      </c>
      <c r="V13" s="25">
        <f t="shared" si="1"/>
        <v>0</v>
      </c>
      <c r="W13" s="25">
        <f t="shared" si="1"/>
        <v>0</v>
      </c>
      <c r="X13" s="25">
        <f t="shared" si="1"/>
        <v>0</v>
      </c>
      <c r="Y13" s="25">
        <f t="shared" si="1"/>
        <v>0</v>
      </c>
      <c r="Z13" s="25">
        <f t="shared" si="1"/>
        <v>0</v>
      </c>
      <c r="AA13" s="25">
        <f t="shared" si="1"/>
        <v>0</v>
      </c>
      <c r="AB13" s="25">
        <f t="shared" si="1"/>
        <v>0</v>
      </c>
      <c r="AC13" s="25">
        <f t="shared" si="1"/>
        <v>0</v>
      </c>
      <c r="AD13" s="25">
        <f t="shared" si="1"/>
        <v>0</v>
      </c>
      <c r="AE13" s="26">
        <f t="shared" si="1"/>
        <v>0</v>
      </c>
      <c r="AF13" s="21">
        <f t="shared" si="1"/>
        <v>0</v>
      </c>
    </row>
    <row r="14" spans="1:32" ht="57.75" thickBot="1">
      <c r="A14" s="171" t="s">
        <v>33</v>
      </c>
      <c r="B14" s="172"/>
      <c r="C14" s="172"/>
      <c r="D14" s="172"/>
      <c r="E14" s="172"/>
      <c r="F14" s="172"/>
      <c r="G14" s="172"/>
      <c r="H14" s="172"/>
      <c r="I14" s="172"/>
      <c r="J14" s="172"/>
      <c r="K14" s="172"/>
      <c r="L14" s="172"/>
      <c r="M14" s="172"/>
      <c r="N14" s="172"/>
      <c r="O14" s="172"/>
      <c r="P14" s="172"/>
      <c r="Q14" s="172"/>
      <c r="R14" s="172"/>
      <c r="S14" s="172"/>
      <c r="T14" s="172"/>
      <c r="U14" s="172"/>
      <c r="V14" s="172"/>
      <c r="W14" s="172"/>
      <c r="X14" s="172"/>
      <c r="Y14" s="172"/>
      <c r="Z14" s="172"/>
      <c r="AA14" s="172"/>
      <c r="AB14" s="172"/>
      <c r="AC14" s="172"/>
      <c r="AD14" s="172"/>
      <c r="AE14" s="172"/>
      <c r="AF14" s="173"/>
    </row>
    <row r="15" spans="1:32" ht="57.75" thickBot="1">
      <c r="A15" s="21">
        <v>33</v>
      </c>
      <c r="B15" s="27" t="s">
        <v>47</v>
      </c>
      <c r="C15" s="23"/>
      <c r="D15" s="25"/>
      <c r="E15" s="25"/>
      <c r="F15" s="25"/>
      <c r="G15" s="25"/>
      <c r="H15" s="25"/>
      <c r="I15" s="25"/>
      <c r="J15" s="25">
        <v>3</v>
      </c>
      <c r="K15" s="26"/>
      <c r="L15" s="30"/>
      <c r="M15" s="21"/>
      <c r="N15" s="25"/>
      <c r="O15" s="26"/>
      <c r="P15" s="21"/>
      <c r="Q15" s="26"/>
      <c r="R15" s="21">
        <v>4</v>
      </c>
      <c r="S15" s="26"/>
      <c r="T15" s="21"/>
      <c r="U15" s="26"/>
      <c r="V15" s="21"/>
      <c r="W15" s="25"/>
      <c r="X15" s="26"/>
      <c r="Y15" s="23">
        <v>30</v>
      </c>
      <c r="Z15" s="25"/>
      <c r="AA15" s="26"/>
      <c r="AB15" s="21"/>
      <c r="AC15" s="23"/>
      <c r="AD15" s="26"/>
      <c r="AE15" s="30"/>
      <c r="AF15" s="14"/>
    </row>
    <row r="16" spans="1:32" ht="115.5" thickBot="1">
      <c r="A16" s="21">
        <v>47</v>
      </c>
      <c r="B16" s="27" t="s">
        <v>179</v>
      </c>
      <c r="C16" s="23"/>
      <c r="D16" s="25"/>
      <c r="E16" s="25"/>
      <c r="F16" s="25"/>
      <c r="G16" s="25">
        <v>16</v>
      </c>
      <c r="H16" s="25"/>
      <c r="I16" s="25">
        <v>40</v>
      </c>
      <c r="J16" s="25">
        <v>18.8</v>
      </c>
      <c r="K16" s="26"/>
      <c r="L16" s="30"/>
      <c r="M16" s="21"/>
      <c r="N16" s="25"/>
      <c r="O16" s="26"/>
      <c r="P16" s="21"/>
      <c r="Q16" s="26">
        <v>2</v>
      </c>
      <c r="R16" s="21"/>
      <c r="S16" s="26"/>
      <c r="T16" s="21"/>
      <c r="U16" s="26"/>
      <c r="V16" s="21"/>
      <c r="W16" s="25"/>
      <c r="X16" s="25">
        <v>27</v>
      </c>
      <c r="Y16" s="21"/>
      <c r="Z16" s="25"/>
      <c r="AA16" s="26"/>
      <c r="AB16" s="21"/>
      <c r="AC16" s="21"/>
      <c r="AD16" s="26"/>
      <c r="AE16" s="30"/>
      <c r="AF16" s="21"/>
    </row>
    <row r="17" spans="1:32" ht="115.5" thickBot="1">
      <c r="A17" s="21" t="s">
        <v>167</v>
      </c>
      <c r="B17" s="27" t="s">
        <v>166</v>
      </c>
      <c r="C17" s="23"/>
      <c r="D17" s="24"/>
      <c r="E17" s="24"/>
      <c r="F17" s="24"/>
      <c r="G17" s="24"/>
      <c r="H17" s="25"/>
      <c r="I17" s="25">
        <v>86</v>
      </c>
      <c r="J17" s="25">
        <v>33.7</v>
      </c>
      <c r="K17" s="26"/>
      <c r="L17" s="30"/>
      <c r="M17" s="21"/>
      <c r="N17" s="25"/>
      <c r="O17" s="26"/>
      <c r="P17" s="23"/>
      <c r="Q17" s="26"/>
      <c r="R17" s="23">
        <v>4</v>
      </c>
      <c r="S17" s="26"/>
      <c r="T17" s="23"/>
      <c r="U17" s="26"/>
      <c r="V17" s="21"/>
      <c r="W17" s="24">
        <v>47</v>
      </c>
      <c r="X17" s="26"/>
      <c r="Y17" s="21"/>
      <c r="Z17" s="24"/>
      <c r="AA17" s="23"/>
      <c r="AB17" s="26"/>
      <c r="AC17" s="21"/>
      <c r="AD17" s="23"/>
      <c r="AE17" s="26"/>
      <c r="AF17" s="23"/>
    </row>
    <row r="18" spans="1:32" ht="57.75" thickBot="1">
      <c r="A18" s="21">
        <v>9</v>
      </c>
      <c r="B18" s="27" t="s">
        <v>51</v>
      </c>
      <c r="C18" s="23"/>
      <c r="D18" s="25"/>
      <c r="E18" s="25"/>
      <c r="F18" s="25"/>
      <c r="G18" s="25"/>
      <c r="H18" s="25"/>
      <c r="I18" s="25"/>
      <c r="J18" s="25"/>
      <c r="K18" s="26"/>
      <c r="L18" s="30"/>
      <c r="M18" s="21"/>
      <c r="N18" s="25">
        <v>19</v>
      </c>
      <c r="O18" s="26"/>
      <c r="P18" s="21">
        <v>9</v>
      </c>
      <c r="Q18" s="26"/>
      <c r="R18" s="21"/>
      <c r="S18" s="26"/>
      <c r="T18" s="21"/>
      <c r="U18" s="30"/>
      <c r="V18" s="21"/>
      <c r="W18" s="25"/>
      <c r="X18" s="26"/>
      <c r="Y18" s="21"/>
      <c r="Z18" s="25"/>
      <c r="AA18" s="26"/>
      <c r="AB18" s="21"/>
      <c r="AC18" s="26"/>
      <c r="AD18" s="21"/>
      <c r="AE18" s="30"/>
      <c r="AF18" s="21"/>
    </row>
    <row r="19" spans="1:32" ht="115.5" thickBot="1">
      <c r="A19" s="21" t="s">
        <v>36</v>
      </c>
      <c r="B19" s="27" t="s">
        <v>69</v>
      </c>
      <c r="C19" s="25">
        <v>25</v>
      </c>
      <c r="D19" s="25"/>
      <c r="E19" s="25"/>
      <c r="F19" s="25"/>
      <c r="G19" s="25"/>
      <c r="H19" s="25"/>
      <c r="I19" s="25"/>
      <c r="J19" s="25"/>
      <c r="K19" s="26"/>
      <c r="L19" s="30"/>
      <c r="M19" s="21"/>
      <c r="N19" s="25"/>
      <c r="O19" s="26"/>
      <c r="P19" s="21"/>
      <c r="Q19" s="26"/>
      <c r="R19" s="21"/>
      <c r="S19" s="26"/>
      <c r="T19" s="21"/>
      <c r="U19" s="30"/>
      <c r="V19" s="21"/>
      <c r="W19" s="25"/>
      <c r="X19" s="26"/>
      <c r="Y19" s="21"/>
      <c r="Z19" s="25"/>
      <c r="AA19" s="26"/>
      <c r="AB19" s="21"/>
      <c r="AC19" s="26"/>
      <c r="AD19" s="21"/>
      <c r="AE19" s="30"/>
      <c r="AF19" s="21"/>
    </row>
    <row r="20" spans="1:32" ht="115.5" thickBot="1">
      <c r="A20" s="21" t="s">
        <v>36</v>
      </c>
      <c r="B20" s="27" t="s">
        <v>85</v>
      </c>
      <c r="C20" s="23"/>
      <c r="D20" s="25">
        <v>40</v>
      </c>
      <c r="E20" s="25"/>
      <c r="F20" s="25"/>
      <c r="G20" s="25"/>
      <c r="H20" s="25"/>
      <c r="I20" s="25"/>
      <c r="J20" s="25"/>
      <c r="K20" s="26"/>
      <c r="L20" s="30"/>
      <c r="M20" s="21"/>
      <c r="N20" s="25"/>
      <c r="O20" s="28"/>
      <c r="P20" s="23"/>
      <c r="Q20" s="24"/>
      <c r="R20" s="24"/>
      <c r="S20" s="24"/>
      <c r="T20" s="24"/>
      <c r="U20" s="28"/>
      <c r="V20" s="23"/>
      <c r="W20" s="24"/>
      <c r="X20" s="31"/>
      <c r="Y20" s="23"/>
      <c r="Z20" s="24"/>
      <c r="AA20" s="31"/>
      <c r="AB20" s="23"/>
      <c r="AC20" s="24"/>
      <c r="AD20" s="24"/>
      <c r="AE20" s="31"/>
      <c r="AF20" s="23"/>
    </row>
    <row r="21" spans="1:32" ht="57.75" thickBot="1">
      <c r="A21" s="23"/>
      <c r="B21" s="29" t="s">
        <v>31</v>
      </c>
      <c r="C21" s="23">
        <f aca="true" t="shared" si="2" ref="C21:AF21">SUM(C15:C20)</f>
        <v>25</v>
      </c>
      <c r="D21" s="23">
        <f t="shared" si="2"/>
        <v>40</v>
      </c>
      <c r="E21" s="23">
        <f t="shared" si="2"/>
        <v>0</v>
      </c>
      <c r="F21" s="23">
        <f t="shared" si="2"/>
        <v>0</v>
      </c>
      <c r="G21" s="23">
        <f t="shared" si="2"/>
        <v>16</v>
      </c>
      <c r="H21" s="23">
        <f t="shared" si="2"/>
        <v>0</v>
      </c>
      <c r="I21" s="23">
        <f t="shared" si="2"/>
        <v>126</v>
      </c>
      <c r="J21" s="23">
        <f t="shared" si="2"/>
        <v>55.5</v>
      </c>
      <c r="K21" s="28">
        <f t="shared" si="2"/>
        <v>0</v>
      </c>
      <c r="L21" s="28">
        <f t="shared" si="2"/>
        <v>0</v>
      </c>
      <c r="M21" s="23">
        <f t="shared" si="2"/>
        <v>0</v>
      </c>
      <c r="N21" s="31">
        <f t="shared" si="2"/>
        <v>19</v>
      </c>
      <c r="O21" s="28">
        <f t="shared" si="2"/>
        <v>0</v>
      </c>
      <c r="P21" s="28">
        <f t="shared" si="2"/>
        <v>9</v>
      </c>
      <c r="Q21" s="28">
        <f t="shared" si="2"/>
        <v>2</v>
      </c>
      <c r="R21" s="28">
        <f t="shared" si="2"/>
        <v>8</v>
      </c>
      <c r="S21" s="28">
        <f t="shared" si="2"/>
        <v>0</v>
      </c>
      <c r="T21" s="28">
        <f t="shared" si="2"/>
        <v>0</v>
      </c>
      <c r="U21" s="28">
        <f t="shared" si="2"/>
        <v>0</v>
      </c>
      <c r="V21" s="28">
        <f t="shared" si="2"/>
        <v>0</v>
      </c>
      <c r="W21" s="28">
        <f t="shared" si="2"/>
        <v>47</v>
      </c>
      <c r="X21" s="23">
        <f t="shared" si="2"/>
        <v>27</v>
      </c>
      <c r="Y21" s="23">
        <f t="shared" si="2"/>
        <v>30</v>
      </c>
      <c r="Z21" s="24">
        <f t="shared" si="2"/>
        <v>0</v>
      </c>
      <c r="AA21" s="23">
        <f t="shared" si="2"/>
        <v>0</v>
      </c>
      <c r="AB21" s="23">
        <f t="shared" si="2"/>
        <v>0</v>
      </c>
      <c r="AC21" s="23">
        <f t="shared" si="2"/>
        <v>0</v>
      </c>
      <c r="AD21" s="23">
        <f t="shared" si="2"/>
        <v>0</v>
      </c>
      <c r="AE21" s="28">
        <f t="shared" si="2"/>
        <v>0</v>
      </c>
      <c r="AF21" s="23">
        <f t="shared" si="2"/>
        <v>0</v>
      </c>
    </row>
    <row r="22" spans="1:32" ht="57.75" thickBot="1">
      <c r="A22" s="171" t="s">
        <v>30</v>
      </c>
      <c r="B22" s="172"/>
      <c r="C22" s="172"/>
      <c r="D22" s="172"/>
      <c r="E22" s="172"/>
      <c r="F22" s="172"/>
      <c r="G22" s="172"/>
      <c r="H22" s="172"/>
      <c r="I22" s="172"/>
      <c r="J22" s="172"/>
      <c r="K22" s="172"/>
      <c r="L22" s="172"/>
      <c r="M22" s="172"/>
      <c r="N22" s="172"/>
      <c r="O22" s="172"/>
      <c r="P22" s="172"/>
      <c r="Q22" s="172"/>
      <c r="R22" s="172"/>
      <c r="S22" s="172"/>
      <c r="T22" s="172"/>
      <c r="U22" s="172"/>
      <c r="V22" s="172"/>
      <c r="W22" s="172"/>
      <c r="X22" s="172"/>
      <c r="Y22" s="172"/>
      <c r="Z22" s="172"/>
      <c r="AA22" s="172"/>
      <c r="AB22" s="172"/>
      <c r="AC22" s="172"/>
      <c r="AD22" s="172"/>
      <c r="AE22" s="172"/>
      <c r="AF22" s="173"/>
    </row>
    <row r="23" spans="1:32" ht="115.5" thickBot="1">
      <c r="A23" s="21">
        <v>4</v>
      </c>
      <c r="B23" s="32" t="s">
        <v>182</v>
      </c>
      <c r="C23" s="23"/>
      <c r="D23" s="25"/>
      <c r="E23" s="25">
        <v>21</v>
      </c>
      <c r="F23" s="25"/>
      <c r="G23" s="25"/>
      <c r="H23" s="25"/>
      <c r="I23" s="24"/>
      <c r="J23" s="24"/>
      <c r="K23" s="31"/>
      <c r="L23" s="28"/>
      <c r="M23" s="23"/>
      <c r="N23" s="24"/>
      <c r="O23" s="24"/>
      <c r="P23" s="24">
        <v>9</v>
      </c>
      <c r="Q23" s="24">
        <v>3</v>
      </c>
      <c r="R23" s="24"/>
      <c r="S23" s="24">
        <v>9</v>
      </c>
      <c r="T23" s="24"/>
      <c r="U23" s="31">
        <v>100</v>
      </c>
      <c r="V23" s="23"/>
      <c r="W23" s="24"/>
      <c r="X23" s="24"/>
      <c r="Y23" s="24"/>
      <c r="Z23" s="24"/>
      <c r="AA23" s="24"/>
      <c r="AB23" s="24"/>
      <c r="AC23" s="24"/>
      <c r="AD23" s="24"/>
      <c r="AE23" s="31"/>
      <c r="AF23" s="23"/>
    </row>
    <row r="24" spans="1:32" ht="57.75" thickBot="1">
      <c r="A24" s="23">
        <v>13</v>
      </c>
      <c r="B24" s="33" t="s">
        <v>8</v>
      </c>
      <c r="C24" s="23"/>
      <c r="D24" s="24"/>
      <c r="E24" s="24"/>
      <c r="F24" s="24"/>
      <c r="G24" s="24"/>
      <c r="H24" s="25"/>
      <c r="I24" s="25"/>
      <c r="J24" s="25"/>
      <c r="K24" s="26"/>
      <c r="L24" s="30"/>
      <c r="M24" s="21"/>
      <c r="N24" s="25"/>
      <c r="O24" s="26"/>
      <c r="P24" s="23">
        <v>12</v>
      </c>
      <c r="Q24" s="26"/>
      <c r="R24" s="23"/>
      <c r="S24" s="26"/>
      <c r="T24" s="23"/>
      <c r="U24" s="28"/>
      <c r="V24" s="23"/>
      <c r="W24" s="24"/>
      <c r="X24" s="26"/>
      <c r="Y24" s="23"/>
      <c r="Z24" s="24"/>
      <c r="AA24" s="26"/>
      <c r="AB24" s="23">
        <v>0.6</v>
      </c>
      <c r="AC24" s="23"/>
      <c r="AD24" s="26"/>
      <c r="AE24" s="28"/>
      <c r="AF24" s="21"/>
    </row>
    <row r="25" spans="1:32" ht="57.75" thickBot="1">
      <c r="A25" s="16"/>
      <c r="B25" s="27" t="s">
        <v>7</v>
      </c>
      <c r="C25" s="23">
        <f aca="true" t="shared" si="3" ref="C25:AF25">SUM(C23:C24)</f>
        <v>0</v>
      </c>
      <c r="D25" s="23">
        <f t="shared" si="3"/>
        <v>0</v>
      </c>
      <c r="E25" s="23">
        <f t="shared" si="3"/>
        <v>21</v>
      </c>
      <c r="F25" s="23">
        <f t="shared" si="3"/>
        <v>0</v>
      </c>
      <c r="G25" s="23">
        <f t="shared" si="3"/>
        <v>0</v>
      </c>
      <c r="H25" s="23">
        <f t="shared" si="3"/>
        <v>0</v>
      </c>
      <c r="I25" s="23">
        <f t="shared" si="3"/>
        <v>0</v>
      </c>
      <c r="J25" s="23">
        <f t="shared" si="3"/>
        <v>0</v>
      </c>
      <c r="K25" s="28">
        <f t="shared" si="3"/>
        <v>0</v>
      </c>
      <c r="L25" s="28">
        <f t="shared" si="3"/>
        <v>0</v>
      </c>
      <c r="M25" s="23">
        <f t="shared" si="3"/>
        <v>0</v>
      </c>
      <c r="N25" s="31">
        <f t="shared" si="3"/>
        <v>0</v>
      </c>
      <c r="O25" s="28">
        <f t="shared" si="3"/>
        <v>0</v>
      </c>
      <c r="P25" s="28">
        <f t="shared" si="3"/>
        <v>21</v>
      </c>
      <c r="Q25" s="28">
        <f t="shared" si="3"/>
        <v>3</v>
      </c>
      <c r="R25" s="28">
        <f t="shared" si="3"/>
        <v>0</v>
      </c>
      <c r="S25" s="28">
        <f t="shared" si="3"/>
        <v>9</v>
      </c>
      <c r="T25" s="28">
        <f t="shared" si="3"/>
        <v>0</v>
      </c>
      <c r="U25" s="28">
        <f t="shared" si="3"/>
        <v>100</v>
      </c>
      <c r="V25" s="28">
        <f t="shared" si="3"/>
        <v>0</v>
      </c>
      <c r="W25" s="28">
        <f t="shared" si="3"/>
        <v>0</v>
      </c>
      <c r="X25" s="28">
        <f t="shared" si="3"/>
        <v>0</v>
      </c>
      <c r="Y25" s="23">
        <f t="shared" si="3"/>
        <v>0</v>
      </c>
      <c r="Z25" s="24">
        <f t="shared" si="3"/>
        <v>0</v>
      </c>
      <c r="AA25" s="23">
        <f t="shared" si="3"/>
        <v>0</v>
      </c>
      <c r="AB25" s="23">
        <f t="shared" si="3"/>
        <v>0.6</v>
      </c>
      <c r="AC25" s="23">
        <f t="shared" si="3"/>
        <v>0</v>
      </c>
      <c r="AD25" s="23">
        <f t="shared" si="3"/>
        <v>0</v>
      </c>
      <c r="AE25" s="28">
        <f t="shared" si="3"/>
        <v>0</v>
      </c>
      <c r="AF25" s="23">
        <f t="shared" si="3"/>
        <v>0</v>
      </c>
    </row>
    <row r="26" spans="1:32" ht="115.5" thickBot="1">
      <c r="A26" s="14"/>
      <c r="B26" s="27" t="s">
        <v>86</v>
      </c>
      <c r="C26" s="23"/>
      <c r="D26" s="23"/>
      <c r="E26" s="23"/>
      <c r="F26" s="23"/>
      <c r="G26" s="23"/>
      <c r="H26" s="23"/>
      <c r="I26" s="23"/>
      <c r="J26" s="23"/>
      <c r="K26" s="28"/>
      <c r="L26" s="28"/>
      <c r="M26" s="23"/>
      <c r="N26" s="24"/>
      <c r="O26" s="23"/>
      <c r="P26" s="23"/>
      <c r="Q26" s="23"/>
      <c r="R26" s="23"/>
      <c r="S26" s="23"/>
      <c r="T26" s="23"/>
      <c r="U26" s="28"/>
      <c r="V26" s="23"/>
      <c r="W26" s="24"/>
      <c r="X26" s="23"/>
      <c r="Y26" s="23"/>
      <c r="Z26" s="24"/>
      <c r="AA26" s="23"/>
      <c r="AB26" s="23"/>
      <c r="AC26" s="23"/>
      <c r="AD26" s="23"/>
      <c r="AE26" s="28">
        <v>5</v>
      </c>
      <c r="AF26" s="23"/>
    </row>
    <row r="27" spans="1:32" ht="57.75" thickBot="1">
      <c r="A27" s="21"/>
      <c r="B27" s="34" t="s">
        <v>11</v>
      </c>
      <c r="C27" s="23">
        <f aca="true" t="shared" si="4" ref="C27:AD27">C10+C13+C21++C25</f>
        <v>50</v>
      </c>
      <c r="D27" s="23">
        <f t="shared" si="4"/>
        <v>40</v>
      </c>
      <c r="E27" s="23">
        <f t="shared" si="4"/>
        <v>21</v>
      </c>
      <c r="F27" s="23">
        <f t="shared" si="4"/>
        <v>0</v>
      </c>
      <c r="G27" s="23">
        <f t="shared" si="4"/>
        <v>44</v>
      </c>
      <c r="H27" s="23">
        <f t="shared" si="4"/>
        <v>0</v>
      </c>
      <c r="I27" s="23">
        <f t="shared" si="4"/>
        <v>126</v>
      </c>
      <c r="J27" s="23">
        <f t="shared" si="4"/>
        <v>55.5</v>
      </c>
      <c r="K27" s="23">
        <f t="shared" si="4"/>
        <v>150</v>
      </c>
      <c r="L27" s="28">
        <f t="shared" si="4"/>
        <v>0</v>
      </c>
      <c r="M27" s="23">
        <f t="shared" si="4"/>
        <v>0</v>
      </c>
      <c r="N27" s="24">
        <f t="shared" si="4"/>
        <v>19</v>
      </c>
      <c r="O27" s="23">
        <f t="shared" si="4"/>
        <v>0</v>
      </c>
      <c r="P27" s="23">
        <f t="shared" si="4"/>
        <v>39</v>
      </c>
      <c r="Q27" s="23">
        <f t="shared" si="4"/>
        <v>13</v>
      </c>
      <c r="R27" s="23">
        <f t="shared" si="4"/>
        <v>8</v>
      </c>
      <c r="S27" s="23">
        <f t="shared" si="4"/>
        <v>9</v>
      </c>
      <c r="T27" s="23">
        <f t="shared" si="4"/>
        <v>172</v>
      </c>
      <c r="U27" s="23">
        <f t="shared" si="4"/>
        <v>100</v>
      </c>
      <c r="V27" s="23">
        <f t="shared" si="4"/>
        <v>0</v>
      </c>
      <c r="W27" s="23">
        <f t="shared" si="4"/>
        <v>47</v>
      </c>
      <c r="X27" s="23">
        <f t="shared" si="4"/>
        <v>27</v>
      </c>
      <c r="Y27" s="23">
        <f t="shared" si="4"/>
        <v>30</v>
      </c>
      <c r="Z27" s="23">
        <f t="shared" si="4"/>
        <v>0</v>
      </c>
      <c r="AA27" s="23">
        <f t="shared" si="4"/>
        <v>0</v>
      </c>
      <c r="AB27" s="23">
        <f t="shared" si="4"/>
        <v>0.6</v>
      </c>
      <c r="AC27" s="23">
        <f t="shared" si="4"/>
        <v>0</v>
      </c>
      <c r="AD27" s="23">
        <f t="shared" si="4"/>
        <v>1.2</v>
      </c>
      <c r="AE27" s="23">
        <v>5</v>
      </c>
      <c r="AF27" s="23">
        <f>AF10+AF13+AF21++AF25</f>
        <v>0</v>
      </c>
    </row>
    <row r="28" spans="1:32" ht="47.25" customHeight="1" thickBot="1">
      <c r="A28" s="171" t="s">
        <v>173</v>
      </c>
      <c r="B28" s="172"/>
      <c r="C28" s="172"/>
      <c r="D28" s="172"/>
      <c r="E28" s="172"/>
      <c r="F28" s="172"/>
      <c r="G28" s="172"/>
      <c r="H28" s="172"/>
      <c r="I28" s="172"/>
      <c r="J28" s="172"/>
      <c r="K28" s="172"/>
      <c r="L28" s="172"/>
      <c r="M28" s="172"/>
      <c r="N28" s="172"/>
      <c r="O28" s="172"/>
      <c r="P28" s="172"/>
      <c r="Q28" s="172"/>
      <c r="R28" s="172"/>
      <c r="S28" s="172"/>
      <c r="T28" s="172"/>
      <c r="U28" s="172"/>
      <c r="V28" s="172"/>
      <c r="W28" s="172"/>
      <c r="X28" s="172"/>
      <c r="Y28" s="172"/>
      <c r="Z28" s="172"/>
      <c r="AA28" s="172"/>
      <c r="AB28" s="172"/>
      <c r="AC28" s="172"/>
      <c r="AD28" s="172"/>
      <c r="AE28" s="172"/>
      <c r="AF28" s="173"/>
    </row>
    <row r="29" spans="1:32" ht="57.75" thickBot="1">
      <c r="A29" s="171" t="s">
        <v>24</v>
      </c>
      <c r="B29" s="172"/>
      <c r="C29" s="172"/>
      <c r="D29" s="172"/>
      <c r="E29" s="172"/>
      <c r="F29" s="172"/>
      <c r="G29" s="172"/>
      <c r="H29" s="172"/>
      <c r="I29" s="172"/>
      <c r="J29" s="172"/>
      <c r="K29" s="172"/>
      <c r="L29" s="172"/>
      <c r="M29" s="172"/>
      <c r="N29" s="172"/>
      <c r="O29" s="172"/>
      <c r="P29" s="172"/>
      <c r="Q29" s="172"/>
      <c r="R29" s="172"/>
      <c r="S29" s="172"/>
      <c r="T29" s="172"/>
      <c r="U29" s="172"/>
      <c r="V29" s="172"/>
      <c r="W29" s="172"/>
      <c r="X29" s="172"/>
      <c r="Y29" s="172"/>
      <c r="Z29" s="172"/>
      <c r="AA29" s="172"/>
      <c r="AB29" s="172"/>
      <c r="AC29" s="172"/>
      <c r="AD29" s="172"/>
      <c r="AE29" s="172"/>
      <c r="AF29" s="173"/>
    </row>
    <row r="30" spans="1:32" ht="45.75" customHeight="1">
      <c r="A30" s="185" t="s">
        <v>158</v>
      </c>
      <c r="B30" s="187" t="s">
        <v>25</v>
      </c>
      <c r="C30" s="167" t="s">
        <v>69</v>
      </c>
      <c r="D30" s="167" t="s">
        <v>70</v>
      </c>
      <c r="E30" s="167" t="s">
        <v>71</v>
      </c>
      <c r="F30" s="167" t="s">
        <v>72</v>
      </c>
      <c r="G30" s="167" t="s">
        <v>65</v>
      </c>
      <c r="H30" s="167" t="s">
        <v>73</v>
      </c>
      <c r="I30" s="167" t="s">
        <v>133</v>
      </c>
      <c r="J30" s="167" t="s">
        <v>124</v>
      </c>
      <c r="K30" s="130"/>
      <c r="L30" s="130"/>
      <c r="M30" s="167" t="s">
        <v>141</v>
      </c>
      <c r="N30" s="215" t="s">
        <v>75</v>
      </c>
      <c r="O30" s="167" t="s">
        <v>53</v>
      </c>
      <c r="P30" s="167" t="s">
        <v>54</v>
      </c>
      <c r="Q30" s="167" t="s">
        <v>76</v>
      </c>
      <c r="R30" s="167" t="s">
        <v>55</v>
      </c>
      <c r="S30" s="167" t="s">
        <v>77</v>
      </c>
      <c r="T30" s="167" t="s">
        <v>80</v>
      </c>
      <c r="U30" s="176" t="s">
        <v>84</v>
      </c>
      <c r="V30" s="9"/>
      <c r="W30" s="215" t="s">
        <v>128</v>
      </c>
      <c r="X30" s="167" t="s">
        <v>134</v>
      </c>
      <c r="Y30" s="167" t="s">
        <v>135</v>
      </c>
      <c r="Z30" s="215" t="s">
        <v>56</v>
      </c>
      <c r="AA30" s="167" t="s">
        <v>57</v>
      </c>
      <c r="AB30" s="167" t="s">
        <v>59</v>
      </c>
      <c r="AC30" s="9"/>
      <c r="AD30" s="167" t="s">
        <v>78</v>
      </c>
      <c r="AE30" s="176" t="s">
        <v>58</v>
      </c>
      <c r="AF30" s="167" t="s">
        <v>79</v>
      </c>
    </row>
    <row r="31" spans="1:32" ht="409.5" customHeight="1" thickBot="1">
      <c r="A31" s="186"/>
      <c r="B31" s="188"/>
      <c r="C31" s="168"/>
      <c r="D31" s="168"/>
      <c r="E31" s="168"/>
      <c r="F31" s="168"/>
      <c r="G31" s="168"/>
      <c r="H31" s="168"/>
      <c r="I31" s="168"/>
      <c r="J31" s="168"/>
      <c r="K31" s="131" t="s">
        <v>74</v>
      </c>
      <c r="L31" s="131" t="s">
        <v>154</v>
      </c>
      <c r="M31" s="168"/>
      <c r="N31" s="216"/>
      <c r="O31" s="168"/>
      <c r="P31" s="168"/>
      <c r="Q31" s="168"/>
      <c r="R31" s="168"/>
      <c r="S31" s="168"/>
      <c r="T31" s="168"/>
      <c r="U31" s="177"/>
      <c r="V31" s="10" t="s">
        <v>155</v>
      </c>
      <c r="W31" s="216"/>
      <c r="X31" s="168"/>
      <c r="Y31" s="168"/>
      <c r="Z31" s="216"/>
      <c r="AA31" s="168"/>
      <c r="AB31" s="168"/>
      <c r="AC31" s="10" t="s">
        <v>66</v>
      </c>
      <c r="AD31" s="168"/>
      <c r="AE31" s="177"/>
      <c r="AF31" s="168"/>
    </row>
    <row r="32" spans="1:32" ht="57.75" thickBot="1">
      <c r="A32" s="14">
        <v>1</v>
      </c>
      <c r="B32" s="15">
        <v>2</v>
      </c>
      <c r="C32" s="17">
        <v>3</v>
      </c>
      <c r="D32" s="16">
        <v>4</v>
      </c>
      <c r="E32" s="16">
        <v>5</v>
      </c>
      <c r="F32" s="16">
        <v>6</v>
      </c>
      <c r="G32" s="16">
        <v>7</v>
      </c>
      <c r="H32" s="16" t="s">
        <v>60</v>
      </c>
      <c r="I32" s="16">
        <v>9</v>
      </c>
      <c r="J32" s="132">
        <v>10</v>
      </c>
      <c r="K32" s="19">
        <v>11</v>
      </c>
      <c r="L32" s="19">
        <v>12</v>
      </c>
      <c r="M32" s="16">
        <v>13</v>
      </c>
      <c r="N32" s="133">
        <v>14</v>
      </c>
      <c r="O32" s="16">
        <v>15</v>
      </c>
      <c r="P32" s="18">
        <v>16</v>
      </c>
      <c r="Q32" s="16">
        <v>17</v>
      </c>
      <c r="R32" s="18">
        <v>18</v>
      </c>
      <c r="S32" s="16">
        <v>19</v>
      </c>
      <c r="T32" s="18">
        <v>20</v>
      </c>
      <c r="U32" s="18">
        <v>20</v>
      </c>
      <c r="V32" s="16">
        <v>21</v>
      </c>
      <c r="W32" s="16">
        <v>22</v>
      </c>
      <c r="X32" s="16">
        <v>23</v>
      </c>
      <c r="Y32" s="133">
        <v>24</v>
      </c>
      <c r="Z32" s="133">
        <v>25</v>
      </c>
      <c r="AA32" s="18">
        <v>26</v>
      </c>
      <c r="AB32" s="16">
        <v>27</v>
      </c>
      <c r="AC32" s="16">
        <v>28</v>
      </c>
      <c r="AD32" s="18">
        <v>29</v>
      </c>
      <c r="AE32" s="19">
        <v>30</v>
      </c>
      <c r="AF32" s="16">
        <v>31</v>
      </c>
    </row>
    <row r="33" spans="1:32" ht="57.75" thickBot="1">
      <c r="A33" s="171" t="s">
        <v>6</v>
      </c>
      <c r="B33" s="172"/>
      <c r="C33" s="172"/>
      <c r="D33" s="172"/>
      <c r="E33" s="172"/>
      <c r="F33" s="172"/>
      <c r="G33" s="172"/>
      <c r="H33" s="172"/>
      <c r="I33" s="172"/>
      <c r="J33" s="172"/>
      <c r="K33" s="172"/>
      <c r="L33" s="172"/>
      <c r="M33" s="172"/>
      <c r="N33" s="172"/>
      <c r="O33" s="172"/>
      <c r="P33" s="172"/>
      <c r="Q33" s="172"/>
      <c r="R33" s="172"/>
      <c r="S33" s="172"/>
      <c r="T33" s="172"/>
      <c r="U33" s="172"/>
      <c r="V33" s="172"/>
      <c r="W33" s="172"/>
      <c r="X33" s="172"/>
      <c r="Y33" s="172"/>
      <c r="Z33" s="172"/>
      <c r="AA33" s="172"/>
      <c r="AB33" s="172"/>
      <c r="AC33" s="172"/>
      <c r="AD33" s="172"/>
      <c r="AE33" s="172"/>
      <c r="AF33" s="173"/>
    </row>
    <row r="34" spans="1:32" ht="57.75" thickBot="1">
      <c r="A34" s="21">
        <v>1</v>
      </c>
      <c r="B34" s="29" t="s">
        <v>49</v>
      </c>
      <c r="C34" s="23"/>
      <c r="D34" s="25"/>
      <c r="E34" s="25"/>
      <c r="F34" s="25"/>
      <c r="G34" s="23">
        <v>12</v>
      </c>
      <c r="H34" s="25"/>
      <c r="I34" s="25"/>
      <c r="J34" s="35"/>
      <c r="K34" s="134"/>
      <c r="L34" s="135"/>
      <c r="M34" s="136"/>
      <c r="N34" s="25"/>
      <c r="O34" s="23"/>
      <c r="P34" s="26">
        <v>5</v>
      </c>
      <c r="Q34" s="23">
        <v>2</v>
      </c>
      <c r="R34" s="26"/>
      <c r="S34" s="23"/>
      <c r="T34" s="26">
        <v>180</v>
      </c>
      <c r="U34" s="28"/>
      <c r="V34" s="23"/>
      <c r="W34" s="24"/>
      <c r="X34" s="26"/>
      <c r="Y34" s="23"/>
      <c r="Z34" s="26"/>
      <c r="AA34" s="23"/>
      <c r="AB34" s="26"/>
      <c r="AC34" s="23"/>
      <c r="AD34" s="23"/>
      <c r="AE34" s="28"/>
      <c r="AF34" s="21"/>
    </row>
    <row r="35" spans="1:32" ht="115.5" thickBot="1">
      <c r="A35" s="21">
        <v>2</v>
      </c>
      <c r="B35" s="27" t="s">
        <v>100</v>
      </c>
      <c r="C35" s="23"/>
      <c r="D35" s="25"/>
      <c r="E35" s="25"/>
      <c r="F35" s="25"/>
      <c r="G35" s="25"/>
      <c r="H35" s="25"/>
      <c r="I35" s="25"/>
      <c r="J35" s="25"/>
      <c r="K35" s="26"/>
      <c r="L35" s="30"/>
      <c r="M35" s="21"/>
      <c r="N35" s="25"/>
      <c r="O35" s="21"/>
      <c r="P35" s="23">
        <v>12</v>
      </c>
      <c r="Q35" s="21"/>
      <c r="R35" s="26"/>
      <c r="S35" s="21"/>
      <c r="T35" s="23">
        <v>120</v>
      </c>
      <c r="U35" s="30"/>
      <c r="V35" s="21"/>
      <c r="W35" s="25"/>
      <c r="X35" s="26"/>
      <c r="Y35" s="21"/>
      <c r="Z35" s="26"/>
      <c r="AA35" s="21"/>
      <c r="AB35" s="26"/>
      <c r="AC35" s="21">
        <v>1.8</v>
      </c>
      <c r="AD35" s="21"/>
      <c r="AE35" s="30"/>
      <c r="AF35" s="23"/>
    </row>
    <row r="36" spans="1:32" ht="57.75" thickBot="1">
      <c r="A36" s="21">
        <v>95</v>
      </c>
      <c r="B36" s="32" t="s">
        <v>150</v>
      </c>
      <c r="C36" s="23"/>
      <c r="D36" s="25"/>
      <c r="E36" s="25"/>
      <c r="F36" s="25"/>
      <c r="G36" s="25"/>
      <c r="H36" s="25"/>
      <c r="I36" s="25"/>
      <c r="J36" s="25"/>
      <c r="K36" s="25"/>
      <c r="L36" s="26"/>
      <c r="M36" s="21"/>
      <c r="N36" s="25"/>
      <c r="O36" s="23"/>
      <c r="P36" s="21"/>
      <c r="Q36" s="26"/>
      <c r="R36" s="21"/>
      <c r="S36" s="26"/>
      <c r="T36" s="21"/>
      <c r="U36" s="21"/>
      <c r="V36" s="26"/>
      <c r="W36" s="21"/>
      <c r="X36" s="26"/>
      <c r="Y36" s="21"/>
      <c r="Z36" s="26"/>
      <c r="AA36" s="21">
        <v>9.7</v>
      </c>
      <c r="AB36" s="21"/>
      <c r="AC36" s="21"/>
      <c r="AD36" s="23"/>
      <c r="AE36" s="26"/>
      <c r="AF36" s="23"/>
    </row>
    <row r="37" spans="1:32" ht="57.75" thickBot="1">
      <c r="A37" s="21">
        <v>16</v>
      </c>
      <c r="B37" s="27" t="s">
        <v>43</v>
      </c>
      <c r="C37" s="25">
        <v>25</v>
      </c>
      <c r="D37" s="24"/>
      <c r="E37" s="24"/>
      <c r="F37" s="24"/>
      <c r="G37" s="24"/>
      <c r="H37" s="25"/>
      <c r="I37" s="25"/>
      <c r="J37" s="25"/>
      <c r="K37" s="26"/>
      <c r="L37" s="30"/>
      <c r="M37" s="21"/>
      <c r="N37" s="25"/>
      <c r="O37" s="26"/>
      <c r="P37" s="23"/>
      <c r="Q37" s="26">
        <v>5</v>
      </c>
      <c r="R37" s="23"/>
      <c r="S37" s="26"/>
      <c r="T37" s="23"/>
      <c r="U37" s="26"/>
      <c r="V37" s="21"/>
      <c r="W37" s="24"/>
      <c r="X37" s="21"/>
      <c r="Y37" s="25"/>
      <c r="Z37" s="24"/>
      <c r="AA37" s="23"/>
      <c r="AB37" s="26"/>
      <c r="AC37" s="21"/>
      <c r="AD37" s="23"/>
      <c r="AE37" s="26"/>
      <c r="AF37" s="23"/>
    </row>
    <row r="38" spans="1:32" ht="57.75" thickBot="1">
      <c r="A38" s="21"/>
      <c r="B38" s="27" t="s">
        <v>7</v>
      </c>
      <c r="C38" s="23">
        <f>SUM(C34:C37)</f>
        <v>25</v>
      </c>
      <c r="D38" s="23">
        <f aca="true" t="shared" si="5" ref="D38:AF38">SUM(D34:D37)</f>
        <v>0</v>
      </c>
      <c r="E38" s="23">
        <f t="shared" si="5"/>
        <v>0</v>
      </c>
      <c r="F38" s="23">
        <f t="shared" si="5"/>
        <v>0</v>
      </c>
      <c r="G38" s="23">
        <f t="shared" si="5"/>
        <v>12</v>
      </c>
      <c r="H38" s="23">
        <f t="shared" si="5"/>
        <v>0</v>
      </c>
      <c r="I38" s="23">
        <f t="shared" si="5"/>
        <v>0</v>
      </c>
      <c r="J38" s="23">
        <f t="shared" si="5"/>
        <v>0</v>
      </c>
      <c r="K38" s="23">
        <f t="shared" si="5"/>
        <v>0</v>
      </c>
      <c r="L38" s="28">
        <f t="shared" si="5"/>
        <v>0</v>
      </c>
      <c r="M38" s="23">
        <f t="shared" si="5"/>
        <v>0</v>
      </c>
      <c r="N38" s="24">
        <f t="shared" si="5"/>
        <v>0</v>
      </c>
      <c r="O38" s="23">
        <f t="shared" si="5"/>
        <v>0</v>
      </c>
      <c r="P38" s="23">
        <f t="shared" si="5"/>
        <v>17</v>
      </c>
      <c r="Q38" s="23">
        <f t="shared" si="5"/>
        <v>7</v>
      </c>
      <c r="R38" s="23">
        <f t="shared" si="5"/>
        <v>0</v>
      </c>
      <c r="S38" s="23">
        <f t="shared" si="5"/>
        <v>0</v>
      </c>
      <c r="T38" s="23">
        <f t="shared" si="5"/>
        <v>300</v>
      </c>
      <c r="U38" s="23">
        <f t="shared" si="5"/>
        <v>0</v>
      </c>
      <c r="V38" s="23">
        <f t="shared" si="5"/>
        <v>0</v>
      </c>
      <c r="W38" s="23">
        <f t="shared" si="5"/>
        <v>0</v>
      </c>
      <c r="X38" s="23">
        <f t="shared" si="5"/>
        <v>0</v>
      </c>
      <c r="Y38" s="23">
        <f t="shared" si="5"/>
        <v>0</v>
      </c>
      <c r="Z38" s="23">
        <f t="shared" si="5"/>
        <v>0</v>
      </c>
      <c r="AA38" s="23">
        <f t="shared" si="5"/>
        <v>9.7</v>
      </c>
      <c r="AB38" s="23">
        <f t="shared" si="5"/>
        <v>0</v>
      </c>
      <c r="AC38" s="23">
        <f t="shared" si="5"/>
        <v>1.8</v>
      </c>
      <c r="AD38" s="23">
        <f t="shared" si="5"/>
        <v>0</v>
      </c>
      <c r="AE38" s="28">
        <f t="shared" si="5"/>
        <v>0</v>
      </c>
      <c r="AF38" s="23">
        <f t="shared" si="5"/>
        <v>0</v>
      </c>
    </row>
    <row r="39" spans="1:32" ht="57.75" thickBot="1">
      <c r="A39" s="178" t="s">
        <v>64</v>
      </c>
      <c r="B39" s="184"/>
      <c r="C39" s="184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U39" s="184"/>
      <c r="V39" s="184"/>
      <c r="W39" s="184"/>
      <c r="X39" s="184"/>
      <c r="Y39" s="184"/>
      <c r="Z39" s="184"/>
      <c r="AA39" s="184"/>
      <c r="AB39" s="184"/>
      <c r="AC39" s="184"/>
      <c r="AD39" s="184"/>
      <c r="AE39" s="184"/>
      <c r="AF39" s="179"/>
    </row>
    <row r="40" spans="1:32" ht="173.25" thickBot="1">
      <c r="A40" s="21">
        <v>76</v>
      </c>
      <c r="B40" s="27" t="s">
        <v>161</v>
      </c>
      <c r="C40" s="25"/>
      <c r="D40" s="25"/>
      <c r="E40" s="25"/>
      <c r="F40" s="25"/>
      <c r="G40" s="25"/>
      <c r="H40" s="25"/>
      <c r="I40" s="25"/>
      <c r="J40" s="25"/>
      <c r="K40" s="26"/>
      <c r="L40" s="28"/>
      <c r="M40" s="21">
        <v>110</v>
      </c>
      <c r="N40" s="24"/>
      <c r="O40" s="26"/>
      <c r="P40" s="21"/>
      <c r="Q40" s="26"/>
      <c r="R40" s="23"/>
      <c r="S40" s="26"/>
      <c r="T40" s="23"/>
      <c r="U40" s="26"/>
      <c r="V40" s="21"/>
      <c r="W40" s="24"/>
      <c r="X40" s="26"/>
      <c r="Y40" s="23"/>
      <c r="Z40" s="24"/>
      <c r="AA40" s="26"/>
      <c r="AB40" s="23"/>
      <c r="AC40" s="26"/>
      <c r="AD40" s="23"/>
      <c r="AE40" s="28"/>
      <c r="AF40" s="21"/>
    </row>
    <row r="41" spans="1:32" ht="57.75" thickBot="1">
      <c r="A41" s="21"/>
      <c r="B41" s="27" t="s">
        <v>31</v>
      </c>
      <c r="C41" s="23">
        <f aca="true" t="shared" si="6" ref="C41:AF41">SUM(C40:C40)</f>
        <v>0</v>
      </c>
      <c r="D41" s="23">
        <f t="shared" si="6"/>
        <v>0</v>
      </c>
      <c r="E41" s="23">
        <f t="shared" si="6"/>
        <v>0</v>
      </c>
      <c r="F41" s="23">
        <f t="shared" si="6"/>
        <v>0</v>
      </c>
      <c r="G41" s="23">
        <f t="shared" si="6"/>
        <v>0</v>
      </c>
      <c r="H41" s="23">
        <f t="shared" si="6"/>
        <v>0</v>
      </c>
      <c r="I41" s="23">
        <f t="shared" si="6"/>
        <v>0</v>
      </c>
      <c r="J41" s="23">
        <f t="shared" si="6"/>
        <v>0</v>
      </c>
      <c r="K41" s="23">
        <f t="shared" si="6"/>
        <v>0</v>
      </c>
      <c r="L41" s="28">
        <f t="shared" si="6"/>
        <v>0</v>
      </c>
      <c r="M41" s="23">
        <f t="shared" si="6"/>
        <v>110</v>
      </c>
      <c r="N41" s="24">
        <f t="shared" si="6"/>
        <v>0</v>
      </c>
      <c r="O41" s="23">
        <f t="shared" si="6"/>
        <v>0</v>
      </c>
      <c r="P41" s="23">
        <f t="shared" si="6"/>
        <v>0</v>
      </c>
      <c r="Q41" s="23">
        <f t="shared" si="6"/>
        <v>0</v>
      </c>
      <c r="R41" s="23">
        <f t="shared" si="6"/>
        <v>0</v>
      </c>
      <c r="S41" s="23">
        <f t="shared" si="6"/>
        <v>0</v>
      </c>
      <c r="T41" s="23">
        <f t="shared" si="6"/>
        <v>0</v>
      </c>
      <c r="U41" s="23">
        <f t="shared" si="6"/>
        <v>0</v>
      </c>
      <c r="V41" s="23">
        <f t="shared" si="6"/>
        <v>0</v>
      </c>
      <c r="W41" s="23">
        <f t="shared" si="6"/>
        <v>0</v>
      </c>
      <c r="X41" s="23">
        <f t="shared" si="6"/>
        <v>0</v>
      </c>
      <c r="Y41" s="23">
        <f t="shared" si="6"/>
        <v>0</v>
      </c>
      <c r="Z41" s="23">
        <f t="shared" si="6"/>
        <v>0</v>
      </c>
      <c r="AA41" s="23">
        <f t="shared" si="6"/>
        <v>0</v>
      </c>
      <c r="AB41" s="23">
        <f t="shared" si="6"/>
        <v>0</v>
      </c>
      <c r="AC41" s="23">
        <f t="shared" si="6"/>
        <v>0</v>
      </c>
      <c r="AD41" s="23">
        <f t="shared" si="6"/>
        <v>0</v>
      </c>
      <c r="AE41" s="28">
        <f t="shared" si="6"/>
        <v>0</v>
      </c>
      <c r="AF41" s="23">
        <f t="shared" si="6"/>
        <v>0</v>
      </c>
    </row>
    <row r="42" spans="1:32" ht="57.75" thickBot="1">
      <c r="A42" s="178" t="s">
        <v>33</v>
      </c>
      <c r="B42" s="184"/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U42" s="184"/>
      <c r="V42" s="184"/>
      <c r="W42" s="184"/>
      <c r="X42" s="184"/>
      <c r="Y42" s="184"/>
      <c r="Z42" s="184"/>
      <c r="AA42" s="184"/>
      <c r="AB42" s="184"/>
      <c r="AC42" s="184"/>
      <c r="AD42" s="184"/>
      <c r="AE42" s="184"/>
      <c r="AF42" s="179"/>
    </row>
    <row r="43" spans="1:32" ht="115.5" thickBot="1">
      <c r="A43" s="23">
        <v>89</v>
      </c>
      <c r="B43" s="36" t="s">
        <v>146</v>
      </c>
      <c r="C43" s="23"/>
      <c r="D43" s="25"/>
      <c r="E43" s="25"/>
      <c r="F43" s="25"/>
      <c r="G43" s="25"/>
      <c r="H43" s="25"/>
      <c r="I43" s="25"/>
      <c r="J43" s="25">
        <v>60</v>
      </c>
      <c r="K43" s="26"/>
      <c r="L43" s="30"/>
      <c r="M43" s="21"/>
      <c r="N43" s="25"/>
      <c r="O43" s="26"/>
      <c r="P43" s="21"/>
      <c r="Q43" s="26"/>
      <c r="R43" s="21"/>
      <c r="S43" s="26"/>
      <c r="T43" s="21"/>
      <c r="U43" s="26"/>
      <c r="V43" s="21"/>
      <c r="W43" s="25"/>
      <c r="X43" s="26"/>
      <c r="Y43" s="23"/>
      <c r="Z43" s="25"/>
      <c r="AA43" s="26"/>
      <c r="AB43" s="21"/>
      <c r="AC43" s="23"/>
      <c r="AD43" s="26"/>
      <c r="AE43" s="30"/>
      <c r="AF43" s="16"/>
    </row>
    <row r="44" spans="1:32" ht="173.25" thickBot="1">
      <c r="A44" s="21">
        <v>34</v>
      </c>
      <c r="B44" s="27" t="s">
        <v>211</v>
      </c>
      <c r="C44" s="23"/>
      <c r="D44" s="25"/>
      <c r="E44" s="25"/>
      <c r="F44" s="25"/>
      <c r="G44" s="25"/>
      <c r="H44" s="25"/>
      <c r="I44" s="25">
        <v>24</v>
      </c>
      <c r="J44" s="25">
        <v>64</v>
      </c>
      <c r="K44" s="26"/>
      <c r="L44" s="30"/>
      <c r="M44" s="21"/>
      <c r="N44" s="25"/>
      <c r="O44" s="26"/>
      <c r="P44" s="21"/>
      <c r="Q44" s="26">
        <v>2</v>
      </c>
      <c r="R44" s="21"/>
      <c r="S44" s="26"/>
      <c r="T44" s="21"/>
      <c r="U44" s="30"/>
      <c r="V44" s="21"/>
      <c r="W44" s="25">
        <v>13</v>
      </c>
      <c r="X44" s="26"/>
      <c r="Y44" s="23"/>
      <c r="Z44" s="24">
        <v>10</v>
      </c>
      <c r="AA44" s="26"/>
      <c r="AB44" s="21"/>
      <c r="AC44" s="26"/>
      <c r="AD44" s="21"/>
      <c r="AE44" s="30"/>
      <c r="AF44" s="21"/>
    </row>
    <row r="45" spans="1:32" ht="115.5" thickBot="1">
      <c r="A45" s="23">
        <v>81</v>
      </c>
      <c r="B45" s="32" t="s">
        <v>185</v>
      </c>
      <c r="C45" s="23"/>
      <c r="D45" s="25"/>
      <c r="E45" s="25">
        <v>3</v>
      </c>
      <c r="F45" s="25"/>
      <c r="G45" s="25"/>
      <c r="H45" s="25"/>
      <c r="I45" s="25">
        <v>140</v>
      </c>
      <c r="J45" s="25">
        <v>34</v>
      </c>
      <c r="K45" s="26"/>
      <c r="L45" s="30"/>
      <c r="M45" s="21"/>
      <c r="N45" s="25"/>
      <c r="O45" s="26"/>
      <c r="P45" s="21"/>
      <c r="Q45" s="26">
        <v>8</v>
      </c>
      <c r="R45" s="21"/>
      <c r="S45" s="26">
        <v>4</v>
      </c>
      <c r="T45" s="21"/>
      <c r="U45" s="30"/>
      <c r="V45" s="21"/>
      <c r="W45" s="25">
        <v>84</v>
      </c>
      <c r="X45" s="26"/>
      <c r="Y45" s="21"/>
      <c r="Z45" s="25"/>
      <c r="AA45" s="26"/>
      <c r="AB45" s="21"/>
      <c r="AC45" s="26"/>
      <c r="AD45" s="21"/>
      <c r="AE45" s="30"/>
      <c r="AF45" s="21"/>
    </row>
    <row r="46" spans="1:32" ht="57.75" thickBot="1">
      <c r="A46" s="21">
        <v>20</v>
      </c>
      <c r="B46" s="27" t="s">
        <v>34</v>
      </c>
      <c r="C46" s="23"/>
      <c r="D46" s="24"/>
      <c r="E46" s="24"/>
      <c r="F46" s="24">
        <v>8</v>
      </c>
      <c r="G46" s="24"/>
      <c r="H46" s="25"/>
      <c r="I46" s="25"/>
      <c r="J46" s="25"/>
      <c r="K46" s="26"/>
      <c r="L46" s="30"/>
      <c r="M46" s="21"/>
      <c r="N46" s="25"/>
      <c r="O46" s="26"/>
      <c r="P46" s="23">
        <v>3</v>
      </c>
      <c r="Q46" s="26"/>
      <c r="R46" s="23"/>
      <c r="S46" s="26"/>
      <c r="T46" s="23"/>
      <c r="U46" s="26"/>
      <c r="V46" s="21"/>
      <c r="W46" s="24"/>
      <c r="X46" s="26"/>
      <c r="Y46" s="21"/>
      <c r="Z46" s="24"/>
      <c r="AA46" s="23"/>
      <c r="AB46" s="26"/>
      <c r="AC46" s="21"/>
      <c r="AD46" s="23"/>
      <c r="AE46" s="26"/>
      <c r="AF46" s="23"/>
    </row>
    <row r="47" spans="1:32" ht="115.5" thickBot="1">
      <c r="A47" s="21" t="s">
        <v>36</v>
      </c>
      <c r="B47" s="27" t="s">
        <v>69</v>
      </c>
      <c r="C47" s="25">
        <v>25</v>
      </c>
      <c r="D47" s="24"/>
      <c r="E47" s="24"/>
      <c r="F47" s="24"/>
      <c r="G47" s="24"/>
      <c r="H47" s="25"/>
      <c r="I47" s="25"/>
      <c r="J47" s="25"/>
      <c r="K47" s="26"/>
      <c r="L47" s="30"/>
      <c r="M47" s="21"/>
      <c r="N47" s="25"/>
      <c r="O47" s="26"/>
      <c r="P47" s="23"/>
      <c r="Q47" s="26"/>
      <c r="R47" s="23"/>
      <c r="S47" s="26"/>
      <c r="T47" s="23"/>
      <c r="U47" s="26"/>
      <c r="V47" s="21"/>
      <c r="W47" s="24"/>
      <c r="X47" s="26"/>
      <c r="Y47" s="21"/>
      <c r="Z47" s="24"/>
      <c r="AA47" s="23"/>
      <c r="AB47" s="26"/>
      <c r="AC47" s="21"/>
      <c r="AD47" s="23"/>
      <c r="AE47" s="26"/>
      <c r="AF47" s="23"/>
    </row>
    <row r="48" spans="1:32" ht="115.5" thickBot="1">
      <c r="A48" s="21" t="s">
        <v>36</v>
      </c>
      <c r="B48" s="27" t="s">
        <v>85</v>
      </c>
      <c r="C48" s="23"/>
      <c r="D48" s="25">
        <v>40</v>
      </c>
      <c r="E48" s="24"/>
      <c r="F48" s="24"/>
      <c r="G48" s="24"/>
      <c r="H48" s="25"/>
      <c r="I48" s="25"/>
      <c r="J48" s="25"/>
      <c r="K48" s="26"/>
      <c r="L48" s="30"/>
      <c r="M48" s="21"/>
      <c r="N48" s="25"/>
      <c r="O48" s="26"/>
      <c r="P48" s="23"/>
      <c r="Q48" s="26"/>
      <c r="R48" s="23"/>
      <c r="S48" s="26"/>
      <c r="T48" s="23"/>
      <c r="U48" s="26"/>
      <c r="V48" s="21"/>
      <c r="W48" s="24"/>
      <c r="X48" s="26"/>
      <c r="Y48" s="21"/>
      <c r="Z48" s="24"/>
      <c r="AA48" s="23"/>
      <c r="AB48" s="26"/>
      <c r="AC48" s="21"/>
      <c r="AD48" s="23"/>
      <c r="AE48" s="26"/>
      <c r="AF48" s="23"/>
    </row>
    <row r="49" spans="1:32" ht="57.75" thickBot="1">
      <c r="A49" s="23"/>
      <c r="B49" s="29" t="s">
        <v>7</v>
      </c>
      <c r="C49" s="23">
        <f aca="true" t="shared" si="7" ref="C49:AF49">SUM(C43:C48)</f>
        <v>25</v>
      </c>
      <c r="D49" s="23">
        <f t="shared" si="7"/>
        <v>40</v>
      </c>
      <c r="E49" s="23">
        <f t="shared" si="7"/>
        <v>3</v>
      </c>
      <c r="F49" s="23">
        <f t="shared" si="7"/>
        <v>8</v>
      </c>
      <c r="G49" s="23">
        <f t="shared" si="7"/>
        <v>0</v>
      </c>
      <c r="H49" s="23">
        <f t="shared" si="7"/>
        <v>0</v>
      </c>
      <c r="I49" s="23">
        <f t="shared" si="7"/>
        <v>164</v>
      </c>
      <c r="J49" s="23">
        <f t="shared" si="7"/>
        <v>158</v>
      </c>
      <c r="K49" s="28">
        <f t="shared" si="7"/>
        <v>0</v>
      </c>
      <c r="L49" s="28">
        <f t="shared" si="7"/>
        <v>0</v>
      </c>
      <c r="M49" s="23">
        <f t="shared" si="7"/>
        <v>0</v>
      </c>
      <c r="N49" s="31">
        <f t="shared" si="7"/>
        <v>0</v>
      </c>
      <c r="O49" s="28">
        <f t="shared" si="7"/>
        <v>0</v>
      </c>
      <c r="P49" s="28">
        <f t="shared" si="7"/>
        <v>3</v>
      </c>
      <c r="Q49" s="28">
        <f t="shared" si="7"/>
        <v>10</v>
      </c>
      <c r="R49" s="28">
        <f t="shared" si="7"/>
        <v>0</v>
      </c>
      <c r="S49" s="28">
        <f t="shared" si="7"/>
        <v>4</v>
      </c>
      <c r="T49" s="28">
        <f t="shared" si="7"/>
        <v>0</v>
      </c>
      <c r="U49" s="28">
        <f t="shared" si="7"/>
        <v>0</v>
      </c>
      <c r="V49" s="28">
        <f t="shared" si="7"/>
        <v>0</v>
      </c>
      <c r="W49" s="28">
        <f t="shared" si="7"/>
        <v>97</v>
      </c>
      <c r="X49" s="28">
        <f t="shared" si="7"/>
        <v>0</v>
      </c>
      <c r="Y49" s="23">
        <f t="shared" si="7"/>
        <v>0</v>
      </c>
      <c r="Z49" s="24">
        <f t="shared" si="7"/>
        <v>10</v>
      </c>
      <c r="AA49" s="23">
        <f t="shared" si="7"/>
        <v>0</v>
      </c>
      <c r="AB49" s="23">
        <f t="shared" si="7"/>
        <v>0</v>
      </c>
      <c r="AC49" s="23">
        <f t="shared" si="7"/>
        <v>0</v>
      </c>
      <c r="AD49" s="23">
        <f t="shared" si="7"/>
        <v>0</v>
      </c>
      <c r="AE49" s="28">
        <f t="shared" si="7"/>
        <v>0</v>
      </c>
      <c r="AF49" s="23">
        <f t="shared" si="7"/>
        <v>0</v>
      </c>
    </row>
    <row r="50" spans="1:32" ht="57.75" thickBot="1">
      <c r="A50" s="178" t="s">
        <v>30</v>
      </c>
      <c r="B50" s="184"/>
      <c r="C50" s="184"/>
      <c r="D50" s="184"/>
      <c r="E50" s="184"/>
      <c r="F50" s="184"/>
      <c r="G50" s="184"/>
      <c r="H50" s="184"/>
      <c r="I50" s="184"/>
      <c r="J50" s="184"/>
      <c r="K50" s="184"/>
      <c r="L50" s="184"/>
      <c r="M50" s="184"/>
      <c r="N50" s="184"/>
      <c r="O50" s="184"/>
      <c r="P50" s="184"/>
      <c r="Q50" s="184"/>
      <c r="R50" s="184"/>
      <c r="S50" s="184"/>
      <c r="T50" s="184"/>
      <c r="U50" s="184"/>
      <c r="V50" s="184"/>
      <c r="W50" s="184"/>
      <c r="X50" s="184"/>
      <c r="Y50" s="184"/>
      <c r="Z50" s="184"/>
      <c r="AA50" s="184"/>
      <c r="AB50" s="184"/>
      <c r="AC50" s="184"/>
      <c r="AD50" s="184"/>
      <c r="AE50" s="184"/>
      <c r="AF50" s="179"/>
    </row>
    <row r="51" spans="1:32" ht="115.5" thickBot="1">
      <c r="A51" s="23">
        <v>92</v>
      </c>
      <c r="B51" s="27" t="s">
        <v>216</v>
      </c>
      <c r="C51" s="23"/>
      <c r="D51" s="25"/>
      <c r="E51" s="25"/>
      <c r="F51" s="25"/>
      <c r="G51" s="25">
        <v>30</v>
      </c>
      <c r="H51" s="25"/>
      <c r="I51" s="25"/>
      <c r="J51" s="25"/>
      <c r="K51" s="26"/>
      <c r="L51" s="30"/>
      <c r="M51" s="21"/>
      <c r="N51" s="25"/>
      <c r="O51" s="26"/>
      <c r="P51" s="21">
        <v>6</v>
      </c>
      <c r="Q51" s="26">
        <v>5</v>
      </c>
      <c r="R51" s="21">
        <v>2</v>
      </c>
      <c r="S51" s="26">
        <v>6</v>
      </c>
      <c r="T51" s="21">
        <v>20</v>
      </c>
      <c r="U51" s="26"/>
      <c r="V51" s="21"/>
      <c r="W51" s="25"/>
      <c r="X51" s="26"/>
      <c r="Y51" s="23"/>
      <c r="Z51" s="25">
        <v>18</v>
      </c>
      <c r="AA51" s="26"/>
      <c r="AB51" s="21"/>
      <c r="AC51" s="23"/>
      <c r="AD51" s="26"/>
      <c r="AE51" s="30"/>
      <c r="AF51" s="21"/>
    </row>
    <row r="52" spans="1:32" ht="57.75" thickBot="1">
      <c r="A52" s="21">
        <v>77</v>
      </c>
      <c r="B52" s="27" t="s">
        <v>130</v>
      </c>
      <c r="C52" s="23"/>
      <c r="D52" s="25"/>
      <c r="E52" s="25">
        <v>5</v>
      </c>
      <c r="F52" s="25"/>
      <c r="G52" s="25"/>
      <c r="H52" s="25"/>
      <c r="I52" s="25"/>
      <c r="J52" s="25"/>
      <c r="K52" s="26"/>
      <c r="L52" s="30"/>
      <c r="M52" s="21"/>
      <c r="N52" s="25"/>
      <c r="O52" s="25"/>
      <c r="P52" s="24">
        <v>5</v>
      </c>
      <c r="Q52" s="25">
        <v>2</v>
      </c>
      <c r="R52" s="26"/>
      <c r="S52" s="23"/>
      <c r="T52" s="26">
        <v>38</v>
      </c>
      <c r="U52" s="28"/>
      <c r="V52" s="21"/>
      <c r="W52" s="25"/>
      <c r="X52" s="23"/>
      <c r="Y52" s="25"/>
      <c r="Z52" s="26"/>
      <c r="AA52" s="23"/>
      <c r="AB52" s="26"/>
      <c r="AC52" s="23"/>
      <c r="AD52" s="25"/>
      <c r="AE52" s="26"/>
      <c r="AF52" s="23"/>
    </row>
    <row r="53" spans="1:32" ht="57.75" thickBot="1">
      <c r="A53" s="37">
        <v>31</v>
      </c>
      <c r="B53" s="33" t="s">
        <v>10</v>
      </c>
      <c r="C53" s="23"/>
      <c r="D53" s="25"/>
      <c r="E53" s="25"/>
      <c r="F53" s="25"/>
      <c r="G53" s="25"/>
      <c r="H53" s="25"/>
      <c r="I53" s="25"/>
      <c r="J53" s="25"/>
      <c r="K53" s="26"/>
      <c r="L53" s="30"/>
      <c r="M53" s="21">
        <v>5</v>
      </c>
      <c r="N53" s="25"/>
      <c r="O53" s="25"/>
      <c r="P53" s="23">
        <v>12</v>
      </c>
      <c r="Q53" s="25"/>
      <c r="R53" s="25"/>
      <c r="S53" s="25"/>
      <c r="T53" s="25"/>
      <c r="U53" s="26"/>
      <c r="V53" s="21"/>
      <c r="W53" s="25"/>
      <c r="X53" s="25"/>
      <c r="Y53" s="25"/>
      <c r="Z53" s="25"/>
      <c r="AA53" s="25"/>
      <c r="AB53" s="23">
        <v>0.6</v>
      </c>
      <c r="AC53" s="25"/>
      <c r="AD53" s="25"/>
      <c r="AE53" s="26"/>
      <c r="AF53" s="21"/>
    </row>
    <row r="54" spans="1:32" ht="57.75" thickBot="1">
      <c r="A54" s="16"/>
      <c r="B54" s="27" t="s">
        <v>7</v>
      </c>
      <c r="C54" s="23">
        <f aca="true" t="shared" si="8" ref="C54:AF54">SUM(C51:C53)</f>
        <v>0</v>
      </c>
      <c r="D54" s="23">
        <f t="shared" si="8"/>
        <v>0</v>
      </c>
      <c r="E54" s="23">
        <f t="shared" si="8"/>
        <v>5</v>
      </c>
      <c r="F54" s="23">
        <f t="shared" si="8"/>
        <v>0</v>
      </c>
      <c r="G54" s="23">
        <f t="shared" si="8"/>
        <v>30</v>
      </c>
      <c r="H54" s="23">
        <f t="shared" si="8"/>
        <v>0</v>
      </c>
      <c r="I54" s="23">
        <f t="shared" si="8"/>
        <v>0</v>
      </c>
      <c r="J54" s="23">
        <f t="shared" si="8"/>
        <v>0</v>
      </c>
      <c r="K54" s="28">
        <f t="shared" si="8"/>
        <v>0</v>
      </c>
      <c r="L54" s="28">
        <f t="shared" si="8"/>
        <v>0</v>
      </c>
      <c r="M54" s="23">
        <f t="shared" si="8"/>
        <v>5</v>
      </c>
      <c r="N54" s="31">
        <f t="shared" si="8"/>
        <v>0</v>
      </c>
      <c r="O54" s="28">
        <f t="shared" si="8"/>
        <v>0</v>
      </c>
      <c r="P54" s="28">
        <f t="shared" si="8"/>
        <v>23</v>
      </c>
      <c r="Q54" s="28">
        <f t="shared" si="8"/>
        <v>7</v>
      </c>
      <c r="R54" s="28">
        <f t="shared" si="8"/>
        <v>2</v>
      </c>
      <c r="S54" s="28">
        <f t="shared" si="8"/>
        <v>6</v>
      </c>
      <c r="T54" s="28">
        <f t="shared" si="8"/>
        <v>58</v>
      </c>
      <c r="U54" s="28">
        <f t="shared" si="8"/>
        <v>0</v>
      </c>
      <c r="V54" s="28">
        <f t="shared" si="8"/>
        <v>0</v>
      </c>
      <c r="W54" s="24">
        <f t="shared" si="8"/>
        <v>0</v>
      </c>
      <c r="X54" s="23">
        <f t="shared" si="8"/>
        <v>0</v>
      </c>
      <c r="Y54" s="23">
        <f t="shared" si="8"/>
        <v>0</v>
      </c>
      <c r="Z54" s="24">
        <f t="shared" si="8"/>
        <v>18</v>
      </c>
      <c r="AA54" s="23">
        <f t="shared" si="8"/>
        <v>0</v>
      </c>
      <c r="AB54" s="23">
        <f t="shared" si="8"/>
        <v>0.6</v>
      </c>
      <c r="AC54" s="23">
        <f t="shared" si="8"/>
        <v>0</v>
      </c>
      <c r="AD54" s="23">
        <f t="shared" si="8"/>
        <v>0</v>
      </c>
      <c r="AE54" s="28">
        <f t="shared" si="8"/>
        <v>0</v>
      </c>
      <c r="AF54" s="23">
        <f t="shared" si="8"/>
        <v>0</v>
      </c>
    </row>
    <row r="55" spans="1:32" ht="115.5" thickBot="1">
      <c r="A55" s="14"/>
      <c r="B55" s="27" t="s">
        <v>86</v>
      </c>
      <c r="C55" s="23"/>
      <c r="D55" s="23"/>
      <c r="E55" s="23"/>
      <c r="F55" s="23"/>
      <c r="G55" s="23"/>
      <c r="H55" s="23"/>
      <c r="I55" s="23"/>
      <c r="J55" s="23"/>
      <c r="K55" s="28"/>
      <c r="L55" s="28"/>
      <c r="M55" s="23"/>
      <c r="N55" s="24"/>
      <c r="O55" s="23"/>
      <c r="P55" s="23"/>
      <c r="Q55" s="23"/>
      <c r="R55" s="23"/>
      <c r="S55" s="23"/>
      <c r="T55" s="23"/>
      <c r="U55" s="28"/>
      <c r="V55" s="23"/>
      <c r="W55" s="24"/>
      <c r="X55" s="23"/>
      <c r="Y55" s="23"/>
      <c r="Z55" s="24"/>
      <c r="AA55" s="23"/>
      <c r="AB55" s="23"/>
      <c r="AC55" s="23"/>
      <c r="AD55" s="23"/>
      <c r="AE55" s="28">
        <v>5</v>
      </c>
      <c r="AF55" s="23"/>
    </row>
    <row r="56" spans="1:32" ht="57.75" thickBot="1">
      <c r="A56" s="21"/>
      <c r="B56" s="34" t="s">
        <v>11</v>
      </c>
      <c r="C56" s="23">
        <f aca="true" t="shared" si="9" ref="C56:AD56">C38+C41+C49+C54</f>
        <v>50</v>
      </c>
      <c r="D56" s="23">
        <f t="shared" si="9"/>
        <v>40</v>
      </c>
      <c r="E56" s="23">
        <f t="shared" si="9"/>
        <v>8</v>
      </c>
      <c r="F56" s="23">
        <f t="shared" si="9"/>
        <v>8</v>
      </c>
      <c r="G56" s="23">
        <f t="shared" si="9"/>
        <v>42</v>
      </c>
      <c r="H56" s="23">
        <f t="shared" si="9"/>
        <v>0</v>
      </c>
      <c r="I56" s="23">
        <f t="shared" si="9"/>
        <v>164</v>
      </c>
      <c r="J56" s="23">
        <f t="shared" si="9"/>
        <v>158</v>
      </c>
      <c r="K56" s="23">
        <f t="shared" si="9"/>
        <v>0</v>
      </c>
      <c r="L56" s="28">
        <f t="shared" si="9"/>
        <v>0</v>
      </c>
      <c r="M56" s="23">
        <f t="shared" si="9"/>
        <v>115</v>
      </c>
      <c r="N56" s="24">
        <f t="shared" si="9"/>
        <v>0</v>
      </c>
      <c r="O56" s="23">
        <f t="shared" si="9"/>
        <v>0</v>
      </c>
      <c r="P56" s="23">
        <f t="shared" si="9"/>
        <v>43</v>
      </c>
      <c r="Q56" s="23">
        <f t="shared" si="9"/>
        <v>24</v>
      </c>
      <c r="R56" s="23">
        <f t="shared" si="9"/>
        <v>2</v>
      </c>
      <c r="S56" s="23">
        <f t="shared" si="9"/>
        <v>10</v>
      </c>
      <c r="T56" s="23">
        <f t="shared" si="9"/>
        <v>358</v>
      </c>
      <c r="U56" s="23">
        <f t="shared" si="9"/>
        <v>0</v>
      </c>
      <c r="V56" s="23">
        <f t="shared" si="9"/>
        <v>0</v>
      </c>
      <c r="W56" s="23">
        <f t="shared" si="9"/>
        <v>97</v>
      </c>
      <c r="X56" s="23">
        <f t="shared" si="9"/>
        <v>0</v>
      </c>
      <c r="Y56" s="23">
        <f t="shared" si="9"/>
        <v>0</v>
      </c>
      <c r="Z56" s="23">
        <f t="shared" si="9"/>
        <v>28</v>
      </c>
      <c r="AA56" s="23">
        <f t="shared" si="9"/>
        <v>9.7</v>
      </c>
      <c r="AB56" s="23">
        <f t="shared" si="9"/>
        <v>0.6</v>
      </c>
      <c r="AC56" s="23">
        <f t="shared" si="9"/>
        <v>1.8</v>
      </c>
      <c r="AD56" s="23">
        <f t="shared" si="9"/>
        <v>0</v>
      </c>
      <c r="AE56" s="28">
        <v>5</v>
      </c>
      <c r="AF56" s="23">
        <f>AF38+AF41+AF49+AF54</f>
        <v>0</v>
      </c>
    </row>
    <row r="57" spans="1:32" ht="47.25" customHeight="1" thickBot="1">
      <c r="A57" s="171" t="s">
        <v>173</v>
      </c>
      <c r="B57" s="172"/>
      <c r="C57" s="172"/>
      <c r="D57" s="172"/>
      <c r="E57" s="172"/>
      <c r="F57" s="172"/>
      <c r="G57" s="172"/>
      <c r="H57" s="172"/>
      <c r="I57" s="172"/>
      <c r="J57" s="172"/>
      <c r="K57" s="172"/>
      <c r="L57" s="172"/>
      <c r="M57" s="172"/>
      <c r="N57" s="172"/>
      <c r="O57" s="172"/>
      <c r="P57" s="172"/>
      <c r="Q57" s="172"/>
      <c r="R57" s="172"/>
      <c r="S57" s="172"/>
      <c r="T57" s="172"/>
      <c r="U57" s="172"/>
      <c r="V57" s="172"/>
      <c r="W57" s="172"/>
      <c r="X57" s="172"/>
      <c r="Y57" s="172"/>
      <c r="Z57" s="172"/>
      <c r="AA57" s="172"/>
      <c r="AB57" s="172"/>
      <c r="AC57" s="172"/>
      <c r="AD57" s="172"/>
      <c r="AE57" s="172"/>
      <c r="AF57" s="173"/>
    </row>
    <row r="58" spans="1:32" ht="57.75" thickBot="1">
      <c r="A58" s="171" t="s">
        <v>23</v>
      </c>
      <c r="B58" s="172"/>
      <c r="C58" s="172"/>
      <c r="D58" s="172"/>
      <c r="E58" s="172"/>
      <c r="F58" s="172"/>
      <c r="G58" s="172"/>
      <c r="H58" s="172"/>
      <c r="I58" s="172"/>
      <c r="J58" s="172"/>
      <c r="K58" s="172"/>
      <c r="L58" s="172"/>
      <c r="M58" s="172"/>
      <c r="N58" s="172"/>
      <c r="O58" s="172"/>
      <c r="P58" s="172"/>
      <c r="Q58" s="172"/>
      <c r="R58" s="172"/>
      <c r="S58" s="172"/>
      <c r="T58" s="172"/>
      <c r="U58" s="172"/>
      <c r="V58" s="172"/>
      <c r="W58" s="172"/>
      <c r="X58" s="172"/>
      <c r="Y58" s="172"/>
      <c r="Z58" s="172"/>
      <c r="AA58" s="172"/>
      <c r="AB58" s="172"/>
      <c r="AC58" s="172"/>
      <c r="AD58" s="172"/>
      <c r="AE58" s="172"/>
      <c r="AF58" s="173"/>
    </row>
    <row r="59" spans="1:32" ht="45.75" customHeight="1">
      <c r="A59" s="185" t="s">
        <v>158</v>
      </c>
      <c r="B59" s="187" t="s">
        <v>25</v>
      </c>
      <c r="C59" s="167" t="s">
        <v>69</v>
      </c>
      <c r="D59" s="167" t="s">
        <v>70</v>
      </c>
      <c r="E59" s="167" t="s">
        <v>71</v>
      </c>
      <c r="F59" s="167" t="s">
        <v>72</v>
      </c>
      <c r="G59" s="167" t="s">
        <v>65</v>
      </c>
      <c r="H59" s="167" t="s">
        <v>73</v>
      </c>
      <c r="I59" s="167" t="s">
        <v>133</v>
      </c>
      <c r="J59" s="167" t="s">
        <v>124</v>
      </c>
      <c r="K59" s="130"/>
      <c r="L59" s="130"/>
      <c r="M59" s="167" t="s">
        <v>141</v>
      </c>
      <c r="N59" s="215" t="s">
        <v>75</v>
      </c>
      <c r="O59" s="167" t="s">
        <v>53</v>
      </c>
      <c r="P59" s="167" t="s">
        <v>54</v>
      </c>
      <c r="Q59" s="167" t="s">
        <v>76</v>
      </c>
      <c r="R59" s="167" t="s">
        <v>55</v>
      </c>
      <c r="S59" s="167" t="s">
        <v>77</v>
      </c>
      <c r="T59" s="167" t="s">
        <v>80</v>
      </c>
      <c r="U59" s="176" t="s">
        <v>84</v>
      </c>
      <c r="V59" s="9"/>
      <c r="W59" s="215" t="s">
        <v>128</v>
      </c>
      <c r="X59" s="167" t="s">
        <v>134</v>
      </c>
      <c r="Y59" s="167" t="s">
        <v>135</v>
      </c>
      <c r="Z59" s="215" t="s">
        <v>56</v>
      </c>
      <c r="AA59" s="167" t="s">
        <v>57</v>
      </c>
      <c r="AB59" s="167" t="s">
        <v>59</v>
      </c>
      <c r="AC59" s="9"/>
      <c r="AD59" s="167" t="s">
        <v>78</v>
      </c>
      <c r="AE59" s="176" t="s">
        <v>58</v>
      </c>
      <c r="AF59" s="167" t="s">
        <v>79</v>
      </c>
    </row>
    <row r="60" spans="1:32" s="20" customFormat="1" ht="409.5" customHeight="1" thickBot="1">
      <c r="A60" s="186"/>
      <c r="B60" s="188"/>
      <c r="C60" s="168"/>
      <c r="D60" s="168"/>
      <c r="E60" s="168"/>
      <c r="F60" s="168"/>
      <c r="G60" s="168"/>
      <c r="H60" s="168"/>
      <c r="I60" s="168"/>
      <c r="J60" s="168"/>
      <c r="K60" s="131" t="s">
        <v>74</v>
      </c>
      <c r="L60" s="131" t="s">
        <v>154</v>
      </c>
      <c r="M60" s="168"/>
      <c r="N60" s="216"/>
      <c r="O60" s="168"/>
      <c r="P60" s="168"/>
      <c r="Q60" s="168"/>
      <c r="R60" s="168"/>
      <c r="S60" s="168"/>
      <c r="T60" s="168"/>
      <c r="U60" s="177"/>
      <c r="V60" s="10" t="s">
        <v>155</v>
      </c>
      <c r="W60" s="216"/>
      <c r="X60" s="168"/>
      <c r="Y60" s="168"/>
      <c r="Z60" s="216"/>
      <c r="AA60" s="168"/>
      <c r="AB60" s="168"/>
      <c r="AC60" s="10" t="s">
        <v>66</v>
      </c>
      <c r="AD60" s="168"/>
      <c r="AE60" s="177"/>
      <c r="AF60" s="168"/>
    </row>
    <row r="61" spans="1:32" ht="57.75" thickBot="1">
      <c r="A61" s="14">
        <v>1</v>
      </c>
      <c r="B61" s="15">
        <v>2</v>
      </c>
      <c r="C61" s="17">
        <v>3</v>
      </c>
      <c r="D61" s="16">
        <v>4</v>
      </c>
      <c r="E61" s="16">
        <v>5</v>
      </c>
      <c r="F61" s="16">
        <v>6</v>
      </c>
      <c r="G61" s="16">
        <v>7</v>
      </c>
      <c r="H61" s="16" t="s">
        <v>60</v>
      </c>
      <c r="I61" s="16">
        <v>9</v>
      </c>
      <c r="J61" s="132">
        <v>10</v>
      </c>
      <c r="K61" s="19">
        <v>11</v>
      </c>
      <c r="L61" s="19">
        <v>12</v>
      </c>
      <c r="M61" s="16">
        <v>13</v>
      </c>
      <c r="N61" s="133">
        <v>14</v>
      </c>
      <c r="O61" s="16">
        <v>15</v>
      </c>
      <c r="P61" s="18">
        <v>16</v>
      </c>
      <c r="Q61" s="16">
        <v>17</v>
      </c>
      <c r="R61" s="18">
        <v>18</v>
      </c>
      <c r="S61" s="16">
        <v>19</v>
      </c>
      <c r="T61" s="18">
        <v>20</v>
      </c>
      <c r="U61" s="18">
        <v>20</v>
      </c>
      <c r="V61" s="16">
        <v>21</v>
      </c>
      <c r="W61" s="16">
        <v>22</v>
      </c>
      <c r="X61" s="16">
        <v>23</v>
      </c>
      <c r="Y61" s="133">
        <v>24</v>
      </c>
      <c r="Z61" s="133">
        <v>25</v>
      </c>
      <c r="AA61" s="18">
        <v>26</v>
      </c>
      <c r="AB61" s="16">
        <v>27</v>
      </c>
      <c r="AC61" s="16">
        <v>28</v>
      </c>
      <c r="AD61" s="18">
        <v>29</v>
      </c>
      <c r="AE61" s="19">
        <v>30</v>
      </c>
      <c r="AF61" s="16">
        <v>31</v>
      </c>
    </row>
    <row r="62" spans="1:32" ht="57.75" thickBot="1">
      <c r="A62" s="171" t="s">
        <v>6</v>
      </c>
      <c r="B62" s="172"/>
      <c r="C62" s="172"/>
      <c r="D62" s="172"/>
      <c r="E62" s="172"/>
      <c r="F62" s="172"/>
      <c r="G62" s="172"/>
      <c r="H62" s="172"/>
      <c r="I62" s="172"/>
      <c r="J62" s="172"/>
      <c r="K62" s="172"/>
      <c r="L62" s="172"/>
      <c r="M62" s="172"/>
      <c r="N62" s="172"/>
      <c r="O62" s="172"/>
      <c r="P62" s="172"/>
      <c r="Q62" s="172"/>
      <c r="R62" s="172"/>
      <c r="S62" s="172"/>
      <c r="T62" s="172"/>
      <c r="U62" s="172"/>
      <c r="V62" s="172"/>
      <c r="W62" s="172"/>
      <c r="X62" s="172"/>
      <c r="Y62" s="172"/>
      <c r="Z62" s="172"/>
      <c r="AA62" s="172"/>
      <c r="AB62" s="172"/>
      <c r="AC62" s="172"/>
      <c r="AD62" s="172"/>
      <c r="AE62" s="172"/>
      <c r="AF62" s="173"/>
    </row>
    <row r="63" spans="1:32" ht="115.5" thickBot="1">
      <c r="A63" s="21">
        <v>39</v>
      </c>
      <c r="B63" s="27" t="s">
        <v>22</v>
      </c>
      <c r="C63" s="23"/>
      <c r="D63" s="25"/>
      <c r="E63" s="25"/>
      <c r="F63" s="25"/>
      <c r="G63" s="25"/>
      <c r="H63" s="25">
        <v>17</v>
      </c>
      <c r="I63" s="25"/>
      <c r="J63" s="25"/>
      <c r="K63" s="26"/>
      <c r="L63" s="30"/>
      <c r="M63" s="21"/>
      <c r="N63" s="25"/>
      <c r="O63" s="21"/>
      <c r="P63" s="26">
        <v>2.5</v>
      </c>
      <c r="Q63" s="21">
        <v>1.3</v>
      </c>
      <c r="R63" s="26"/>
      <c r="S63" s="21"/>
      <c r="T63" s="26">
        <v>193</v>
      </c>
      <c r="U63" s="30"/>
      <c r="V63" s="21"/>
      <c r="W63" s="24"/>
      <c r="X63" s="26"/>
      <c r="Y63" s="21"/>
      <c r="Z63" s="26"/>
      <c r="AA63" s="21"/>
      <c r="AB63" s="26"/>
      <c r="AC63" s="23"/>
      <c r="AD63" s="21"/>
      <c r="AE63" s="30"/>
      <c r="AF63" s="21"/>
    </row>
    <row r="64" spans="1:32" ht="115.5" thickBot="1">
      <c r="A64" s="21">
        <v>85</v>
      </c>
      <c r="B64" s="27" t="s">
        <v>144</v>
      </c>
      <c r="C64" s="23"/>
      <c r="D64" s="24"/>
      <c r="E64" s="24"/>
      <c r="F64" s="24"/>
      <c r="G64" s="24"/>
      <c r="H64" s="25"/>
      <c r="I64" s="25"/>
      <c r="J64" s="25"/>
      <c r="K64" s="26"/>
      <c r="L64" s="30"/>
      <c r="M64" s="21"/>
      <c r="N64" s="25"/>
      <c r="O64" s="26"/>
      <c r="P64" s="23">
        <v>5</v>
      </c>
      <c r="Q64" s="26"/>
      <c r="R64" s="23"/>
      <c r="S64" s="26"/>
      <c r="T64" s="23">
        <v>36</v>
      </c>
      <c r="U64" s="26"/>
      <c r="V64" s="21"/>
      <c r="W64" s="24"/>
      <c r="X64" s="21"/>
      <c r="Y64" s="25"/>
      <c r="Z64" s="24"/>
      <c r="AA64" s="23"/>
      <c r="AB64" s="26"/>
      <c r="AC64" s="21"/>
      <c r="AD64" s="23">
        <v>1.2</v>
      </c>
      <c r="AE64" s="26"/>
      <c r="AF64" s="23"/>
    </row>
    <row r="65" spans="1:32" ht="115.5" thickBot="1">
      <c r="A65" s="21">
        <v>3</v>
      </c>
      <c r="B65" s="27" t="s">
        <v>44</v>
      </c>
      <c r="C65" s="25">
        <v>25</v>
      </c>
      <c r="D65" s="25"/>
      <c r="E65" s="25"/>
      <c r="F65" s="25"/>
      <c r="G65" s="25"/>
      <c r="H65" s="25"/>
      <c r="I65" s="25"/>
      <c r="J65" s="25"/>
      <c r="K65" s="26"/>
      <c r="L65" s="30"/>
      <c r="M65" s="21"/>
      <c r="N65" s="25"/>
      <c r="O65" s="21"/>
      <c r="P65" s="26"/>
      <c r="Q65" s="23">
        <v>5</v>
      </c>
      <c r="R65" s="26"/>
      <c r="S65" s="21"/>
      <c r="T65" s="26"/>
      <c r="U65" s="30"/>
      <c r="V65" s="21"/>
      <c r="W65" s="24"/>
      <c r="X65" s="26"/>
      <c r="Y65" s="21"/>
      <c r="Z65" s="26"/>
      <c r="AA65" s="23">
        <v>9.7</v>
      </c>
      <c r="AB65" s="26"/>
      <c r="AC65" s="21"/>
      <c r="AD65" s="25"/>
      <c r="AE65" s="30"/>
      <c r="AF65" s="21"/>
    </row>
    <row r="66" spans="1:32" ht="57.75" thickBot="1">
      <c r="A66" s="21"/>
      <c r="B66" s="27" t="s">
        <v>7</v>
      </c>
      <c r="C66" s="23">
        <f aca="true" t="shared" si="10" ref="C66:AF66">SUM(C63+C64+C65)</f>
        <v>25</v>
      </c>
      <c r="D66" s="23">
        <f t="shared" si="10"/>
        <v>0</v>
      </c>
      <c r="E66" s="23">
        <f t="shared" si="10"/>
        <v>0</v>
      </c>
      <c r="F66" s="23">
        <f t="shared" si="10"/>
        <v>0</v>
      </c>
      <c r="G66" s="23">
        <f t="shared" si="10"/>
        <v>0</v>
      </c>
      <c r="H66" s="23">
        <f t="shared" si="10"/>
        <v>17</v>
      </c>
      <c r="I66" s="23">
        <f t="shared" si="10"/>
        <v>0</v>
      </c>
      <c r="J66" s="23">
        <f t="shared" si="10"/>
        <v>0</v>
      </c>
      <c r="K66" s="28">
        <f t="shared" si="10"/>
        <v>0</v>
      </c>
      <c r="L66" s="28">
        <f t="shared" si="10"/>
        <v>0</v>
      </c>
      <c r="M66" s="23">
        <f t="shared" si="10"/>
        <v>0</v>
      </c>
      <c r="N66" s="31">
        <f t="shared" si="10"/>
        <v>0</v>
      </c>
      <c r="O66" s="28">
        <f t="shared" si="10"/>
        <v>0</v>
      </c>
      <c r="P66" s="28">
        <f t="shared" si="10"/>
        <v>7.5</v>
      </c>
      <c r="Q66" s="28">
        <f t="shared" si="10"/>
        <v>6.3</v>
      </c>
      <c r="R66" s="28">
        <f t="shared" si="10"/>
        <v>0</v>
      </c>
      <c r="S66" s="28">
        <f t="shared" si="10"/>
        <v>0</v>
      </c>
      <c r="T66" s="28">
        <f t="shared" si="10"/>
        <v>229</v>
      </c>
      <c r="U66" s="28">
        <f t="shared" si="10"/>
        <v>0</v>
      </c>
      <c r="V66" s="28">
        <f t="shared" si="10"/>
        <v>0</v>
      </c>
      <c r="W66" s="24">
        <f t="shared" si="10"/>
        <v>0</v>
      </c>
      <c r="X66" s="23">
        <f t="shared" si="10"/>
        <v>0</v>
      </c>
      <c r="Y66" s="23">
        <f t="shared" si="10"/>
        <v>0</v>
      </c>
      <c r="Z66" s="24">
        <f t="shared" si="10"/>
        <v>0</v>
      </c>
      <c r="AA66" s="23">
        <f t="shared" si="10"/>
        <v>9.7</v>
      </c>
      <c r="AB66" s="28">
        <f t="shared" si="10"/>
        <v>0</v>
      </c>
      <c r="AC66" s="23">
        <f t="shared" si="10"/>
        <v>0</v>
      </c>
      <c r="AD66" s="24">
        <f t="shared" si="10"/>
        <v>1.2</v>
      </c>
      <c r="AE66" s="28">
        <f t="shared" si="10"/>
        <v>0</v>
      </c>
      <c r="AF66" s="23">
        <f t="shared" si="10"/>
        <v>0</v>
      </c>
    </row>
    <row r="67" spans="1:32" ht="57.75" thickBot="1">
      <c r="A67" s="178" t="s">
        <v>64</v>
      </c>
      <c r="B67" s="184"/>
      <c r="C67" s="184"/>
      <c r="D67" s="184"/>
      <c r="E67" s="184"/>
      <c r="F67" s="184"/>
      <c r="G67" s="184"/>
      <c r="H67" s="184"/>
      <c r="I67" s="184"/>
      <c r="J67" s="184"/>
      <c r="K67" s="184"/>
      <c r="L67" s="184"/>
      <c r="M67" s="184"/>
      <c r="N67" s="184"/>
      <c r="O67" s="184"/>
      <c r="P67" s="184"/>
      <c r="Q67" s="184"/>
      <c r="R67" s="184"/>
      <c r="S67" s="184"/>
      <c r="T67" s="184"/>
      <c r="U67" s="184"/>
      <c r="V67" s="184"/>
      <c r="W67" s="184"/>
      <c r="X67" s="184"/>
      <c r="Y67" s="184"/>
      <c r="Z67" s="184"/>
      <c r="AA67" s="184"/>
      <c r="AB67" s="184"/>
      <c r="AC67" s="184"/>
      <c r="AD67" s="184"/>
      <c r="AE67" s="184"/>
      <c r="AF67" s="179"/>
    </row>
    <row r="68" spans="1:32" ht="57.75" thickBot="1">
      <c r="A68" s="21" t="s">
        <v>36</v>
      </c>
      <c r="B68" s="29" t="s">
        <v>156</v>
      </c>
      <c r="C68" s="23"/>
      <c r="D68" s="25"/>
      <c r="E68" s="25"/>
      <c r="F68" s="25"/>
      <c r="G68" s="25"/>
      <c r="H68" s="25"/>
      <c r="I68" s="25"/>
      <c r="J68" s="25"/>
      <c r="K68" s="25">
        <v>150</v>
      </c>
      <c r="L68" s="26"/>
      <c r="M68" s="21"/>
      <c r="N68" s="26"/>
      <c r="O68" s="23"/>
      <c r="P68" s="26"/>
      <c r="Q68" s="23"/>
      <c r="R68" s="26"/>
      <c r="S68" s="23"/>
      <c r="T68" s="26"/>
      <c r="U68" s="23"/>
      <c r="V68" s="26"/>
      <c r="W68" s="23"/>
      <c r="X68" s="23"/>
      <c r="Y68" s="26"/>
      <c r="Z68" s="23"/>
      <c r="AA68" s="26"/>
      <c r="AB68" s="23"/>
      <c r="AC68" s="28"/>
      <c r="AD68" s="21"/>
      <c r="AE68" s="28"/>
      <c r="AF68" s="21"/>
    </row>
    <row r="69" spans="1:32" ht="57.75" thickBot="1">
      <c r="A69" s="21"/>
      <c r="B69" s="27" t="s">
        <v>31</v>
      </c>
      <c r="C69" s="23">
        <f aca="true" t="shared" si="11" ref="C69:AF69">SUM(C68:C68)</f>
        <v>0</v>
      </c>
      <c r="D69" s="23">
        <f t="shared" si="11"/>
        <v>0</v>
      </c>
      <c r="E69" s="23">
        <f t="shared" si="11"/>
        <v>0</v>
      </c>
      <c r="F69" s="23">
        <f t="shared" si="11"/>
        <v>0</v>
      </c>
      <c r="G69" s="23">
        <f t="shared" si="11"/>
        <v>0</v>
      </c>
      <c r="H69" s="23">
        <f t="shared" si="11"/>
        <v>0</v>
      </c>
      <c r="I69" s="23">
        <f t="shared" si="11"/>
        <v>0</v>
      </c>
      <c r="J69" s="23">
        <f t="shared" si="11"/>
        <v>0</v>
      </c>
      <c r="K69" s="23">
        <f t="shared" si="11"/>
        <v>150</v>
      </c>
      <c r="L69" s="28">
        <f t="shared" si="11"/>
        <v>0</v>
      </c>
      <c r="M69" s="23">
        <f t="shared" si="11"/>
        <v>0</v>
      </c>
      <c r="N69" s="24">
        <f t="shared" si="11"/>
        <v>0</v>
      </c>
      <c r="O69" s="23">
        <f t="shared" si="11"/>
        <v>0</v>
      </c>
      <c r="P69" s="23">
        <f t="shared" si="11"/>
        <v>0</v>
      </c>
      <c r="Q69" s="23">
        <f t="shared" si="11"/>
        <v>0</v>
      </c>
      <c r="R69" s="23">
        <f t="shared" si="11"/>
        <v>0</v>
      </c>
      <c r="S69" s="23">
        <f t="shared" si="11"/>
        <v>0</v>
      </c>
      <c r="T69" s="23">
        <f t="shared" si="11"/>
        <v>0</v>
      </c>
      <c r="U69" s="23">
        <f t="shared" si="11"/>
        <v>0</v>
      </c>
      <c r="V69" s="23">
        <f t="shared" si="11"/>
        <v>0</v>
      </c>
      <c r="W69" s="23">
        <f t="shared" si="11"/>
        <v>0</v>
      </c>
      <c r="X69" s="23">
        <f t="shared" si="11"/>
        <v>0</v>
      </c>
      <c r="Y69" s="23">
        <f t="shared" si="11"/>
        <v>0</v>
      </c>
      <c r="Z69" s="23">
        <f t="shared" si="11"/>
        <v>0</v>
      </c>
      <c r="AA69" s="23">
        <f t="shared" si="11"/>
        <v>0</v>
      </c>
      <c r="AB69" s="23">
        <f t="shared" si="11"/>
        <v>0</v>
      </c>
      <c r="AC69" s="23">
        <f t="shared" si="11"/>
        <v>0</v>
      </c>
      <c r="AD69" s="23">
        <f t="shared" si="11"/>
        <v>0</v>
      </c>
      <c r="AE69" s="28">
        <f t="shared" si="11"/>
        <v>0</v>
      </c>
      <c r="AF69" s="23">
        <f t="shared" si="11"/>
        <v>0</v>
      </c>
    </row>
    <row r="70" spans="1:32" ht="57.75" thickBot="1">
      <c r="A70" s="178" t="s">
        <v>33</v>
      </c>
      <c r="B70" s="184"/>
      <c r="C70" s="184"/>
      <c r="D70" s="184"/>
      <c r="E70" s="184"/>
      <c r="F70" s="184"/>
      <c r="G70" s="184"/>
      <c r="H70" s="184"/>
      <c r="I70" s="184"/>
      <c r="J70" s="184"/>
      <c r="K70" s="184"/>
      <c r="L70" s="184"/>
      <c r="M70" s="184"/>
      <c r="N70" s="184"/>
      <c r="O70" s="184"/>
      <c r="P70" s="184"/>
      <c r="Q70" s="184"/>
      <c r="R70" s="184"/>
      <c r="S70" s="184"/>
      <c r="T70" s="184"/>
      <c r="U70" s="184"/>
      <c r="V70" s="184"/>
      <c r="W70" s="184"/>
      <c r="X70" s="184"/>
      <c r="Y70" s="184"/>
      <c r="Z70" s="184"/>
      <c r="AA70" s="184"/>
      <c r="AB70" s="184"/>
      <c r="AC70" s="184"/>
      <c r="AD70" s="184"/>
      <c r="AE70" s="184"/>
      <c r="AF70" s="179"/>
    </row>
    <row r="71" spans="1:32" ht="57.75" thickBot="1">
      <c r="A71" s="38">
        <v>66</v>
      </c>
      <c r="B71" s="39" t="s">
        <v>104</v>
      </c>
      <c r="C71" s="38"/>
      <c r="D71" s="40"/>
      <c r="E71" s="40"/>
      <c r="F71" s="40"/>
      <c r="G71" s="40"/>
      <c r="H71" s="40"/>
      <c r="I71" s="40"/>
      <c r="J71" s="40">
        <v>60</v>
      </c>
      <c r="K71" s="41"/>
      <c r="L71" s="43"/>
      <c r="M71" s="42"/>
      <c r="N71" s="40"/>
      <c r="O71" s="41"/>
      <c r="P71" s="42">
        <v>0.7</v>
      </c>
      <c r="Q71" s="41"/>
      <c r="R71" s="42">
        <v>5</v>
      </c>
      <c r="S71" s="41"/>
      <c r="T71" s="42"/>
      <c r="U71" s="41"/>
      <c r="V71" s="42"/>
      <c r="W71" s="40"/>
      <c r="X71" s="41"/>
      <c r="Y71" s="38"/>
      <c r="Z71" s="40"/>
      <c r="AA71" s="41"/>
      <c r="AB71" s="42"/>
      <c r="AC71" s="38"/>
      <c r="AD71" s="41"/>
      <c r="AE71" s="43"/>
      <c r="AF71" s="38"/>
    </row>
    <row r="72" spans="1:32" ht="173.25" thickBot="1">
      <c r="A72" s="21">
        <v>25</v>
      </c>
      <c r="B72" s="27" t="s">
        <v>45</v>
      </c>
      <c r="C72" s="23"/>
      <c r="D72" s="25"/>
      <c r="E72" s="25"/>
      <c r="F72" s="25"/>
      <c r="G72" s="25">
        <v>4</v>
      </c>
      <c r="H72" s="25"/>
      <c r="I72" s="25">
        <v>60</v>
      </c>
      <c r="J72" s="25">
        <v>28</v>
      </c>
      <c r="K72" s="26"/>
      <c r="L72" s="30"/>
      <c r="M72" s="21"/>
      <c r="N72" s="25"/>
      <c r="O72" s="21"/>
      <c r="P72" s="26"/>
      <c r="Q72" s="21">
        <v>2</v>
      </c>
      <c r="R72" s="26"/>
      <c r="S72" s="21"/>
      <c r="T72" s="26"/>
      <c r="U72" s="30"/>
      <c r="V72" s="21"/>
      <c r="W72" s="25">
        <v>13</v>
      </c>
      <c r="X72" s="26"/>
      <c r="Y72" s="21"/>
      <c r="Z72" s="24">
        <v>10</v>
      </c>
      <c r="AA72" s="21"/>
      <c r="AB72" s="21"/>
      <c r="AC72" s="26"/>
      <c r="AD72" s="21"/>
      <c r="AE72" s="30"/>
      <c r="AF72" s="21"/>
    </row>
    <row r="73" spans="1:32" ht="115.5" thickBot="1">
      <c r="A73" s="23">
        <v>29</v>
      </c>
      <c r="B73" s="27" t="s">
        <v>52</v>
      </c>
      <c r="C73" s="25">
        <v>20</v>
      </c>
      <c r="D73" s="25"/>
      <c r="E73" s="25"/>
      <c r="F73" s="25"/>
      <c r="G73" s="25"/>
      <c r="H73" s="25"/>
      <c r="I73" s="25"/>
      <c r="J73" s="25">
        <v>7</v>
      </c>
      <c r="K73" s="26"/>
      <c r="L73" s="30"/>
      <c r="M73" s="21"/>
      <c r="N73" s="25"/>
      <c r="O73" s="25"/>
      <c r="P73" s="25"/>
      <c r="Q73" s="25"/>
      <c r="R73" s="25">
        <v>5</v>
      </c>
      <c r="S73" s="25">
        <v>7</v>
      </c>
      <c r="T73" s="25">
        <v>11</v>
      </c>
      <c r="U73" s="26"/>
      <c r="V73" s="21"/>
      <c r="W73" s="25"/>
      <c r="X73" s="25"/>
      <c r="Y73" s="25">
        <v>53</v>
      </c>
      <c r="Z73" s="25"/>
      <c r="AA73" s="25"/>
      <c r="AB73" s="25"/>
      <c r="AC73" s="25"/>
      <c r="AD73" s="25"/>
      <c r="AE73" s="26"/>
      <c r="AF73" s="21"/>
    </row>
    <row r="74" spans="1:32" ht="57.75" thickBot="1">
      <c r="A74" s="21">
        <v>7</v>
      </c>
      <c r="B74" s="27" t="s">
        <v>97</v>
      </c>
      <c r="C74" s="23"/>
      <c r="D74" s="25"/>
      <c r="E74" s="25">
        <v>1.7</v>
      </c>
      <c r="F74" s="25"/>
      <c r="G74" s="25"/>
      <c r="H74" s="25"/>
      <c r="I74" s="25"/>
      <c r="J74" s="25">
        <v>10.9</v>
      </c>
      <c r="K74" s="26"/>
      <c r="L74" s="30"/>
      <c r="M74" s="21"/>
      <c r="N74" s="25"/>
      <c r="O74" s="26"/>
      <c r="P74" s="21"/>
      <c r="Q74" s="26">
        <v>1.7</v>
      </c>
      <c r="R74" s="21"/>
      <c r="S74" s="26"/>
      <c r="T74" s="21"/>
      <c r="U74" s="30"/>
      <c r="V74" s="21"/>
      <c r="W74" s="25"/>
      <c r="X74" s="26"/>
      <c r="Y74" s="21"/>
      <c r="Z74" s="25"/>
      <c r="AA74" s="26"/>
      <c r="AB74" s="21"/>
      <c r="AC74" s="26"/>
      <c r="AD74" s="21"/>
      <c r="AE74" s="30"/>
      <c r="AF74" s="21"/>
    </row>
    <row r="75" spans="1:32" ht="57.75" thickBot="1">
      <c r="A75" s="23">
        <v>84</v>
      </c>
      <c r="B75" s="27" t="s">
        <v>177</v>
      </c>
      <c r="C75" s="23"/>
      <c r="D75" s="25"/>
      <c r="E75" s="25"/>
      <c r="F75" s="25"/>
      <c r="G75" s="25"/>
      <c r="H75" s="25"/>
      <c r="I75" s="25">
        <v>98</v>
      </c>
      <c r="J75" s="25">
        <v>32.7</v>
      </c>
      <c r="K75" s="26"/>
      <c r="L75" s="30"/>
      <c r="M75" s="21"/>
      <c r="N75" s="25"/>
      <c r="O75" s="26"/>
      <c r="P75" s="21"/>
      <c r="Q75" s="26"/>
      <c r="R75" s="21">
        <v>4</v>
      </c>
      <c r="S75" s="26"/>
      <c r="T75" s="21"/>
      <c r="U75" s="30"/>
      <c r="V75" s="21"/>
      <c r="W75" s="25"/>
      <c r="X75" s="26"/>
      <c r="Y75" s="21"/>
      <c r="Z75" s="25"/>
      <c r="AA75" s="26"/>
      <c r="AB75" s="21"/>
      <c r="AC75" s="26"/>
      <c r="AD75" s="21"/>
      <c r="AE75" s="30"/>
      <c r="AF75" s="21"/>
    </row>
    <row r="76" spans="1:32" ht="115.5" thickBot="1">
      <c r="A76" s="23">
        <v>88</v>
      </c>
      <c r="B76" s="33" t="s">
        <v>196</v>
      </c>
      <c r="C76" s="23"/>
      <c r="D76" s="24"/>
      <c r="E76" s="24"/>
      <c r="F76" s="24"/>
      <c r="G76" s="24"/>
      <c r="H76" s="25"/>
      <c r="I76" s="25"/>
      <c r="J76" s="25"/>
      <c r="K76" s="26"/>
      <c r="L76" s="30"/>
      <c r="M76" s="21">
        <v>121</v>
      </c>
      <c r="N76" s="25"/>
      <c r="O76" s="26"/>
      <c r="P76" s="23">
        <v>12</v>
      </c>
      <c r="Q76" s="26"/>
      <c r="R76" s="23"/>
      <c r="S76" s="26"/>
      <c r="T76" s="23"/>
      <c r="U76" s="28"/>
      <c r="V76" s="23"/>
      <c r="W76" s="24"/>
      <c r="X76" s="26"/>
      <c r="Y76" s="23"/>
      <c r="Z76" s="24"/>
      <c r="AA76" s="26"/>
      <c r="AB76" s="23"/>
      <c r="AC76" s="23"/>
      <c r="AD76" s="26"/>
      <c r="AE76" s="28"/>
      <c r="AF76" s="21"/>
    </row>
    <row r="77" spans="1:32" ht="115.5" thickBot="1">
      <c r="A77" s="21" t="s">
        <v>36</v>
      </c>
      <c r="B77" s="27" t="s">
        <v>69</v>
      </c>
      <c r="C77" s="25">
        <v>25</v>
      </c>
      <c r="D77" s="25"/>
      <c r="E77" s="25"/>
      <c r="F77" s="25"/>
      <c r="G77" s="25"/>
      <c r="H77" s="25"/>
      <c r="I77" s="25"/>
      <c r="J77" s="25"/>
      <c r="K77" s="26"/>
      <c r="L77" s="30"/>
      <c r="M77" s="21"/>
      <c r="N77" s="25"/>
      <c r="O77" s="21"/>
      <c r="P77" s="26"/>
      <c r="Q77" s="21"/>
      <c r="R77" s="26"/>
      <c r="S77" s="21"/>
      <c r="T77" s="26"/>
      <c r="U77" s="30"/>
      <c r="V77" s="21"/>
      <c r="W77" s="25"/>
      <c r="X77" s="23"/>
      <c r="Y77" s="21"/>
      <c r="Z77" s="26"/>
      <c r="AA77" s="21"/>
      <c r="AB77" s="21"/>
      <c r="AC77" s="26"/>
      <c r="AD77" s="21"/>
      <c r="AE77" s="30"/>
      <c r="AF77" s="21"/>
    </row>
    <row r="78" spans="1:32" ht="115.5" thickBot="1">
      <c r="A78" s="21" t="s">
        <v>36</v>
      </c>
      <c r="B78" s="27" t="s">
        <v>85</v>
      </c>
      <c r="C78" s="23"/>
      <c r="D78" s="25">
        <v>40</v>
      </c>
      <c r="E78" s="25"/>
      <c r="F78" s="25"/>
      <c r="G78" s="25"/>
      <c r="H78" s="25"/>
      <c r="I78" s="25"/>
      <c r="J78" s="25"/>
      <c r="K78" s="26"/>
      <c r="L78" s="30"/>
      <c r="M78" s="21"/>
      <c r="N78" s="25"/>
      <c r="O78" s="21"/>
      <c r="P78" s="26"/>
      <c r="Q78" s="21"/>
      <c r="R78" s="26"/>
      <c r="S78" s="21"/>
      <c r="T78" s="26"/>
      <c r="U78" s="30"/>
      <c r="V78" s="21"/>
      <c r="W78" s="25"/>
      <c r="X78" s="21"/>
      <c r="Y78" s="21"/>
      <c r="Z78" s="26"/>
      <c r="AA78" s="21"/>
      <c r="AB78" s="21"/>
      <c r="AC78" s="26"/>
      <c r="AD78" s="21"/>
      <c r="AE78" s="30"/>
      <c r="AF78" s="21"/>
    </row>
    <row r="79" spans="1:32" ht="57.75" thickBot="1">
      <c r="A79" s="21"/>
      <c r="B79" s="27" t="s">
        <v>7</v>
      </c>
      <c r="C79" s="25">
        <f>SUM(C71:C78)</f>
        <v>45</v>
      </c>
      <c r="D79" s="25">
        <f aca="true" t="shared" si="12" ref="D79:X79">SUM(D71:D78)</f>
        <v>40</v>
      </c>
      <c r="E79" s="25">
        <f t="shared" si="12"/>
        <v>1.7</v>
      </c>
      <c r="F79" s="25">
        <f t="shared" si="12"/>
        <v>0</v>
      </c>
      <c r="G79" s="25">
        <f t="shared" si="12"/>
        <v>4</v>
      </c>
      <c r="H79" s="25">
        <f t="shared" si="12"/>
        <v>0</v>
      </c>
      <c r="I79" s="25">
        <f t="shared" si="12"/>
        <v>158</v>
      </c>
      <c r="J79" s="25">
        <f t="shared" si="12"/>
        <v>138.60000000000002</v>
      </c>
      <c r="K79" s="26">
        <f t="shared" si="12"/>
        <v>0</v>
      </c>
      <c r="L79" s="26">
        <f t="shared" si="12"/>
        <v>0</v>
      </c>
      <c r="M79" s="21">
        <f t="shared" si="12"/>
        <v>121</v>
      </c>
      <c r="N79" s="26">
        <f t="shared" si="12"/>
        <v>0</v>
      </c>
      <c r="O79" s="26">
        <f t="shared" si="12"/>
        <v>0</v>
      </c>
      <c r="P79" s="26">
        <f t="shared" si="12"/>
        <v>12.7</v>
      </c>
      <c r="Q79" s="26">
        <f t="shared" si="12"/>
        <v>3.7</v>
      </c>
      <c r="R79" s="26">
        <f t="shared" si="12"/>
        <v>14</v>
      </c>
      <c r="S79" s="26">
        <f t="shared" si="12"/>
        <v>7</v>
      </c>
      <c r="T79" s="26">
        <f t="shared" si="12"/>
        <v>11</v>
      </c>
      <c r="U79" s="26">
        <f t="shared" si="12"/>
        <v>0</v>
      </c>
      <c r="V79" s="26">
        <f t="shared" si="12"/>
        <v>0</v>
      </c>
      <c r="W79" s="26">
        <f t="shared" si="12"/>
        <v>13</v>
      </c>
      <c r="X79" s="26">
        <f t="shared" si="12"/>
        <v>0</v>
      </c>
      <c r="Y79" s="25">
        <f aca="true" t="shared" si="13" ref="Y79:AF79">SUM(Y71:Y78)</f>
        <v>53</v>
      </c>
      <c r="Z79" s="25">
        <f t="shared" si="13"/>
        <v>10</v>
      </c>
      <c r="AA79" s="25">
        <f t="shared" si="13"/>
        <v>0</v>
      </c>
      <c r="AB79" s="25">
        <f t="shared" si="13"/>
        <v>0</v>
      </c>
      <c r="AC79" s="25">
        <f t="shared" si="13"/>
        <v>0</v>
      </c>
      <c r="AD79" s="25">
        <f t="shared" si="13"/>
        <v>0</v>
      </c>
      <c r="AE79" s="26">
        <f t="shared" si="13"/>
        <v>0</v>
      </c>
      <c r="AF79" s="21">
        <f t="shared" si="13"/>
        <v>0</v>
      </c>
    </row>
    <row r="80" spans="1:32" ht="57.75" thickBot="1">
      <c r="A80" s="178" t="s">
        <v>30</v>
      </c>
      <c r="B80" s="184"/>
      <c r="C80" s="184"/>
      <c r="D80" s="184"/>
      <c r="E80" s="184"/>
      <c r="F80" s="184"/>
      <c r="G80" s="184"/>
      <c r="H80" s="184"/>
      <c r="I80" s="184"/>
      <c r="J80" s="184"/>
      <c r="K80" s="184"/>
      <c r="L80" s="184"/>
      <c r="M80" s="184"/>
      <c r="N80" s="184"/>
      <c r="O80" s="184"/>
      <c r="P80" s="184"/>
      <c r="Q80" s="184"/>
      <c r="R80" s="184"/>
      <c r="S80" s="184"/>
      <c r="T80" s="184"/>
      <c r="U80" s="184"/>
      <c r="V80" s="184"/>
      <c r="W80" s="184"/>
      <c r="X80" s="184"/>
      <c r="Y80" s="184"/>
      <c r="Z80" s="184"/>
      <c r="AA80" s="184"/>
      <c r="AB80" s="184"/>
      <c r="AC80" s="184"/>
      <c r="AD80" s="184"/>
      <c r="AE80" s="184"/>
      <c r="AF80" s="179"/>
    </row>
    <row r="81" spans="1:32" ht="115.5" thickBot="1">
      <c r="A81" s="21">
        <v>21.74</v>
      </c>
      <c r="B81" s="32" t="s">
        <v>129</v>
      </c>
      <c r="C81" s="21"/>
      <c r="D81" s="25"/>
      <c r="E81" s="21"/>
      <c r="F81" s="21"/>
      <c r="G81" s="21"/>
      <c r="H81" s="25"/>
      <c r="I81" s="25"/>
      <c r="J81" s="25"/>
      <c r="K81" s="26"/>
      <c r="L81" s="30"/>
      <c r="M81" s="21"/>
      <c r="N81" s="26"/>
      <c r="O81" s="23"/>
      <c r="P81" s="26"/>
      <c r="Q81" s="23"/>
      <c r="R81" s="26"/>
      <c r="S81" s="23"/>
      <c r="T81" s="26">
        <v>185</v>
      </c>
      <c r="U81" s="28"/>
      <c r="V81" s="21"/>
      <c r="W81" s="26"/>
      <c r="X81" s="23"/>
      <c r="Y81" s="23"/>
      <c r="Z81" s="26"/>
      <c r="AA81" s="23"/>
      <c r="AB81" s="23"/>
      <c r="AC81" s="26"/>
      <c r="AD81" s="23"/>
      <c r="AE81" s="26"/>
      <c r="AF81" s="21"/>
    </row>
    <row r="82" spans="1:32" ht="115.5" thickBot="1">
      <c r="A82" s="21">
        <v>79</v>
      </c>
      <c r="B82" s="27" t="s">
        <v>136</v>
      </c>
      <c r="C82" s="23"/>
      <c r="D82" s="25"/>
      <c r="E82" s="25">
        <v>29</v>
      </c>
      <c r="F82" s="25"/>
      <c r="G82" s="25"/>
      <c r="H82" s="25"/>
      <c r="I82" s="25"/>
      <c r="J82" s="25"/>
      <c r="K82" s="26"/>
      <c r="L82" s="30"/>
      <c r="M82" s="21"/>
      <c r="N82" s="25"/>
      <c r="O82" s="25"/>
      <c r="P82" s="25">
        <v>3</v>
      </c>
      <c r="Q82" s="25">
        <v>3</v>
      </c>
      <c r="R82" s="25">
        <v>3</v>
      </c>
      <c r="S82" s="25">
        <v>6</v>
      </c>
      <c r="T82" s="25">
        <v>88</v>
      </c>
      <c r="U82" s="26"/>
      <c r="V82" s="21"/>
      <c r="W82" s="25"/>
      <c r="X82" s="25"/>
      <c r="Y82" s="25"/>
      <c r="Z82" s="25"/>
      <c r="AA82" s="25"/>
      <c r="AB82" s="25"/>
      <c r="AC82" s="25"/>
      <c r="AD82" s="25"/>
      <c r="AE82" s="26"/>
      <c r="AF82" s="23"/>
    </row>
    <row r="83" spans="1:32" ht="57.75" thickBot="1">
      <c r="A83" s="21"/>
      <c r="B83" s="27" t="s">
        <v>7</v>
      </c>
      <c r="C83" s="23">
        <f aca="true" t="shared" si="14" ref="C83:AF83">SUM(C81:C82)</f>
        <v>0</v>
      </c>
      <c r="D83" s="23">
        <f t="shared" si="14"/>
        <v>0</v>
      </c>
      <c r="E83" s="23">
        <f t="shared" si="14"/>
        <v>29</v>
      </c>
      <c r="F83" s="23">
        <f t="shared" si="14"/>
        <v>0</v>
      </c>
      <c r="G83" s="23">
        <f t="shared" si="14"/>
        <v>0</v>
      </c>
      <c r="H83" s="23">
        <f t="shared" si="14"/>
        <v>0</v>
      </c>
      <c r="I83" s="23">
        <f t="shared" si="14"/>
        <v>0</v>
      </c>
      <c r="J83" s="23">
        <f t="shared" si="14"/>
        <v>0</v>
      </c>
      <c r="K83" s="28">
        <f t="shared" si="14"/>
        <v>0</v>
      </c>
      <c r="L83" s="28">
        <f t="shared" si="14"/>
        <v>0</v>
      </c>
      <c r="M83" s="23">
        <f t="shared" si="14"/>
        <v>0</v>
      </c>
      <c r="N83" s="31">
        <f t="shared" si="14"/>
        <v>0</v>
      </c>
      <c r="O83" s="28">
        <f t="shared" si="14"/>
        <v>0</v>
      </c>
      <c r="P83" s="28">
        <f t="shared" si="14"/>
        <v>3</v>
      </c>
      <c r="Q83" s="28">
        <f t="shared" si="14"/>
        <v>3</v>
      </c>
      <c r="R83" s="28">
        <f t="shared" si="14"/>
        <v>3</v>
      </c>
      <c r="S83" s="28">
        <f t="shared" si="14"/>
        <v>6</v>
      </c>
      <c r="T83" s="28">
        <f t="shared" si="14"/>
        <v>273</v>
      </c>
      <c r="U83" s="28">
        <f t="shared" si="14"/>
        <v>0</v>
      </c>
      <c r="V83" s="28">
        <f t="shared" si="14"/>
        <v>0</v>
      </c>
      <c r="W83" s="24">
        <f t="shared" si="14"/>
        <v>0</v>
      </c>
      <c r="X83" s="23">
        <f t="shared" si="14"/>
        <v>0</v>
      </c>
      <c r="Y83" s="23">
        <f t="shared" si="14"/>
        <v>0</v>
      </c>
      <c r="Z83" s="24">
        <f t="shared" si="14"/>
        <v>0</v>
      </c>
      <c r="AA83" s="23">
        <f t="shared" si="14"/>
        <v>0</v>
      </c>
      <c r="AB83" s="23">
        <f t="shared" si="14"/>
        <v>0</v>
      </c>
      <c r="AC83" s="23">
        <f t="shared" si="14"/>
        <v>0</v>
      </c>
      <c r="AD83" s="23">
        <f t="shared" si="14"/>
        <v>0</v>
      </c>
      <c r="AE83" s="28">
        <f t="shared" si="14"/>
        <v>0</v>
      </c>
      <c r="AF83" s="23">
        <f t="shared" si="14"/>
        <v>0</v>
      </c>
    </row>
    <row r="84" spans="1:32" ht="115.5" thickBot="1">
      <c r="A84" s="14"/>
      <c r="B84" s="27" t="s">
        <v>86</v>
      </c>
      <c r="C84" s="23"/>
      <c r="D84" s="23"/>
      <c r="E84" s="23"/>
      <c r="F84" s="23"/>
      <c r="G84" s="23"/>
      <c r="H84" s="23"/>
      <c r="I84" s="23"/>
      <c r="J84" s="23"/>
      <c r="K84" s="28"/>
      <c r="L84" s="28"/>
      <c r="M84" s="23"/>
      <c r="N84" s="24"/>
      <c r="O84" s="23"/>
      <c r="P84" s="23"/>
      <c r="Q84" s="23"/>
      <c r="R84" s="23"/>
      <c r="S84" s="23"/>
      <c r="T84" s="23"/>
      <c r="U84" s="28"/>
      <c r="V84" s="23"/>
      <c r="W84" s="24"/>
      <c r="X84" s="23"/>
      <c r="Y84" s="23"/>
      <c r="Z84" s="24"/>
      <c r="AA84" s="23"/>
      <c r="AB84" s="23"/>
      <c r="AC84" s="23"/>
      <c r="AD84" s="23"/>
      <c r="AE84" s="28">
        <v>5</v>
      </c>
      <c r="AF84" s="23"/>
    </row>
    <row r="85" spans="1:32" ht="57.75" thickBot="1">
      <c r="A85" s="21"/>
      <c r="B85" s="34" t="s">
        <v>11</v>
      </c>
      <c r="C85" s="23">
        <f aca="true" t="shared" si="15" ref="C85:AD85">SUM(C66+C79+C83+C69)</f>
        <v>70</v>
      </c>
      <c r="D85" s="23">
        <f t="shared" si="15"/>
        <v>40</v>
      </c>
      <c r="E85" s="23">
        <f t="shared" si="15"/>
        <v>30.7</v>
      </c>
      <c r="F85" s="23">
        <f t="shared" si="15"/>
        <v>0</v>
      </c>
      <c r="G85" s="23">
        <f t="shared" si="15"/>
        <v>4</v>
      </c>
      <c r="H85" s="23">
        <f t="shared" si="15"/>
        <v>17</v>
      </c>
      <c r="I85" s="23">
        <f t="shared" si="15"/>
        <v>158</v>
      </c>
      <c r="J85" s="23">
        <f t="shared" si="15"/>
        <v>138.60000000000002</v>
      </c>
      <c r="K85" s="23">
        <f t="shared" si="15"/>
        <v>150</v>
      </c>
      <c r="L85" s="28">
        <f t="shared" si="15"/>
        <v>0</v>
      </c>
      <c r="M85" s="23">
        <f t="shared" si="15"/>
        <v>121</v>
      </c>
      <c r="N85" s="24">
        <f t="shared" si="15"/>
        <v>0</v>
      </c>
      <c r="O85" s="23">
        <f t="shared" si="15"/>
        <v>0</v>
      </c>
      <c r="P85" s="23">
        <f t="shared" si="15"/>
        <v>23.2</v>
      </c>
      <c r="Q85" s="23">
        <f t="shared" si="15"/>
        <v>13</v>
      </c>
      <c r="R85" s="23">
        <f t="shared" si="15"/>
        <v>17</v>
      </c>
      <c r="S85" s="23">
        <f t="shared" si="15"/>
        <v>13</v>
      </c>
      <c r="T85" s="23">
        <f t="shared" si="15"/>
        <v>513</v>
      </c>
      <c r="U85" s="23">
        <f t="shared" si="15"/>
        <v>0</v>
      </c>
      <c r="V85" s="23">
        <f t="shared" si="15"/>
        <v>0</v>
      </c>
      <c r="W85" s="23">
        <f t="shared" si="15"/>
        <v>13</v>
      </c>
      <c r="X85" s="23">
        <f t="shared" si="15"/>
        <v>0</v>
      </c>
      <c r="Y85" s="23">
        <f t="shared" si="15"/>
        <v>53</v>
      </c>
      <c r="Z85" s="23">
        <f t="shared" si="15"/>
        <v>10</v>
      </c>
      <c r="AA85" s="23">
        <f t="shared" si="15"/>
        <v>9.7</v>
      </c>
      <c r="AB85" s="23">
        <f t="shared" si="15"/>
        <v>0</v>
      </c>
      <c r="AC85" s="23">
        <f t="shared" si="15"/>
        <v>0</v>
      </c>
      <c r="AD85" s="23">
        <f t="shared" si="15"/>
        <v>1.2</v>
      </c>
      <c r="AE85" s="28">
        <v>5</v>
      </c>
      <c r="AF85" s="23">
        <f>SUM(AF66+AF79+AF83+AF69)</f>
        <v>0</v>
      </c>
    </row>
    <row r="86" spans="1:32" ht="47.25" customHeight="1" thickBot="1">
      <c r="A86" s="171" t="s">
        <v>173</v>
      </c>
      <c r="B86" s="172"/>
      <c r="C86" s="172"/>
      <c r="D86" s="172"/>
      <c r="E86" s="172"/>
      <c r="F86" s="172"/>
      <c r="G86" s="172"/>
      <c r="H86" s="172"/>
      <c r="I86" s="172"/>
      <c r="J86" s="172"/>
      <c r="K86" s="172"/>
      <c r="L86" s="172"/>
      <c r="M86" s="172"/>
      <c r="N86" s="172"/>
      <c r="O86" s="172"/>
      <c r="P86" s="172"/>
      <c r="Q86" s="172"/>
      <c r="R86" s="172"/>
      <c r="S86" s="172"/>
      <c r="T86" s="172"/>
      <c r="U86" s="172"/>
      <c r="V86" s="172"/>
      <c r="W86" s="172"/>
      <c r="X86" s="172"/>
      <c r="Y86" s="172"/>
      <c r="Z86" s="172"/>
      <c r="AA86" s="172"/>
      <c r="AB86" s="172"/>
      <c r="AC86" s="172"/>
      <c r="AD86" s="172"/>
      <c r="AE86" s="172"/>
      <c r="AF86" s="173"/>
    </row>
    <row r="87" spans="1:32" ht="57.75" thickBot="1">
      <c r="A87" s="171" t="s">
        <v>19</v>
      </c>
      <c r="B87" s="172"/>
      <c r="C87" s="172"/>
      <c r="D87" s="172"/>
      <c r="E87" s="172"/>
      <c r="F87" s="172"/>
      <c r="G87" s="172"/>
      <c r="H87" s="172"/>
      <c r="I87" s="172"/>
      <c r="J87" s="172"/>
      <c r="K87" s="172"/>
      <c r="L87" s="172"/>
      <c r="M87" s="172"/>
      <c r="N87" s="172"/>
      <c r="O87" s="172"/>
      <c r="P87" s="172"/>
      <c r="Q87" s="172"/>
      <c r="R87" s="172"/>
      <c r="S87" s="172"/>
      <c r="T87" s="172"/>
      <c r="U87" s="172"/>
      <c r="V87" s="172"/>
      <c r="W87" s="172"/>
      <c r="X87" s="172"/>
      <c r="Y87" s="172"/>
      <c r="Z87" s="172"/>
      <c r="AA87" s="172"/>
      <c r="AB87" s="172"/>
      <c r="AC87" s="172"/>
      <c r="AD87" s="172"/>
      <c r="AE87" s="172"/>
      <c r="AF87" s="173"/>
    </row>
    <row r="88" spans="1:32" ht="45.75" customHeight="1">
      <c r="A88" s="185" t="s">
        <v>158</v>
      </c>
      <c r="B88" s="187" t="s">
        <v>25</v>
      </c>
      <c r="C88" s="167" t="s">
        <v>69</v>
      </c>
      <c r="D88" s="167" t="s">
        <v>70</v>
      </c>
      <c r="E88" s="167" t="s">
        <v>71</v>
      </c>
      <c r="F88" s="167" t="s">
        <v>72</v>
      </c>
      <c r="G88" s="167" t="s">
        <v>65</v>
      </c>
      <c r="H88" s="167" t="s">
        <v>73</v>
      </c>
      <c r="I88" s="167" t="s">
        <v>133</v>
      </c>
      <c r="J88" s="167" t="s">
        <v>124</v>
      </c>
      <c r="K88" s="130"/>
      <c r="L88" s="130"/>
      <c r="M88" s="167" t="s">
        <v>141</v>
      </c>
      <c r="N88" s="215" t="s">
        <v>75</v>
      </c>
      <c r="O88" s="167" t="s">
        <v>53</v>
      </c>
      <c r="P88" s="167" t="s">
        <v>54</v>
      </c>
      <c r="Q88" s="167" t="s">
        <v>76</v>
      </c>
      <c r="R88" s="167" t="s">
        <v>55</v>
      </c>
      <c r="S88" s="167" t="s">
        <v>77</v>
      </c>
      <c r="T88" s="167" t="s">
        <v>80</v>
      </c>
      <c r="U88" s="176" t="s">
        <v>84</v>
      </c>
      <c r="V88" s="9"/>
      <c r="W88" s="215" t="s">
        <v>128</v>
      </c>
      <c r="X88" s="167" t="s">
        <v>134</v>
      </c>
      <c r="Y88" s="167" t="s">
        <v>135</v>
      </c>
      <c r="Z88" s="215" t="s">
        <v>56</v>
      </c>
      <c r="AA88" s="167" t="s">
        <v>57</v>
      </c>
      <c r="AB88" s="167" t="s">
        <v>59</v>
      </c>
      <c r="AC88" s="9"/>
      <c r="AD88" s="167" t="s">
        <v>78</v>
      </c>
      <c r="AE88" s="176" t="s">
        <v>58</v>
      </c>
      <c r="AF88" s="167" t="s">
        <v>79</v>
      </c>
    </row>
    <row r="89" spans="1:32" ht="409.5" customHeight="1" thickBot="1">
      <c r="A89" s="186"/>
      <c r="B89" s="188"/>
      <c r="C89" s="168"/>
      <c r="D89" s="168"/>
      <c r="E89" s="168"/>
      <c r="F89" s="168"/>
      <c r="G89" s="168"/>
      <c r="H89" s="168"/>
      <c r="I89" s="168"/>
      <c r="J89" s="168"/>
      <c r="K89" s="131" t="s">
        <v>74</v>
      </c>
      <c r="L89" s="131" t="s">
        <v>154</v>
      </c>
      <c r="M89" s="168"/>
      <c r="N89" s="216"/>
      <c r="O89" s="168"/>
      <c r="P89" s="168"/>
      <c r="Q89" s="168"/>
      <c r="R89" s="168"/>
      <c r="S89" s="168"/>
      <c r="T89" s="168"/>
      <c r="U89" s="177"/>
      <c r="V89" s="10" t="s">
        <v>155</v>
      </c>
      <c r="W89" s="216"/>
      <c r="X89" s="168"/>
      <c r="Y89" s="168"/>
      <c r="Z89" s="216"/>
      <c r="AA89" s="168"/>
      <c r="AB89" s="168"/>
      <c r="AC89" s="10" t="s">
        <v>66</v>
      </c>
      <c r="AD89" s="168"/>
      <c r="AE89" s="177"/>
      <c r="AF89" s="168"/>
    </row>
    <row r="90" spans="1:32" ht="57.75" thickBot="1">
      <c r="A90" s="14">
        <v>1</v>
      </c>
      <c r="B90" s="15">
        <v>2</v>
      </c>
      <c r="C90" s="17">
        <v>3</v>
      </c>
      <c r="D90" s="16">
        <v>4</v>
      </c>
      <c r="E90" s="16">
        <v>5</v>
      </c>
      <c r="F90" s="16">
        <v>6</v>
      </c>
      <c r="G90" s="16">
        <v>7</v>
      </c>
      <c r="H90" s="16" t="s">
        <v>60</v>
      </c>
      <c r="I90" s="16">
        <v>9</v>
      </c>
      <c r="J90" s="132">
        <v>10</v>
      </c>
      <c r="K90" s="19">
        <v>11</v>
      </c>
      <c r="L90" s="19">
        <v>12</v>
      </c>
      <c r="M90" s="16">
        <v>13</v>
      </c>
      <c r="N90" s="133">
        <v>14</v>
      </c>
      <c r="O90" s="16">
        <v>15</v>
      </c>
      <c r="P90" s="18">
        <v>16</v>
      </c>
      <c r="Q90" s="16">
        <v>17</v>
      </c>
      <c r="R90" s="18">
        <v>18</v>
      </c>
      <c r="S90" s="16">
        <v>19</v>
      </c>
      <c r="T90" s="18">
        <v>20</v>
      </c>
      <c r="U90" s="18">
        <v>20</v>
      </c>
      <c r="V90" s="16">
        <v>21</v>
      </c>
      <c r="W90" s="16">
        <v>22</v>
      </c>
      <c r="X90" s="16">
        <v>23</v>
      </c>
      <c r="Y90" s="133">
        <v>24</v>
      </c>
      <c r="Z90" s="133">
        <v>25</v>
      </c>
      <c r="AA90" s="18">
        <v>26</v>
      </c>
      <c r="AB90" s="16">
        <v>27</v>
      </c>
      <c r="AC90" s="16">
        <v>28</v>
      </c>
      <c r="AD90" s="18">
        <v>29</v>
      </c>
      <c r="AE90" s="19">
        <v>30</v>
      </c>
      <c r="AF90" s="16">
        <v>31</v>
      </c>
    </row>
    <row r="91" spans="1:32" ht="57.75" thickBot="1">
      <c r="A91" s="171" t="s">
        <v>6</v>
      </c>
      <c r="B91" s="172"/>
      <c r="C91" s="172"/>
      <c r="D91" s="172"/>
      <c r="E91" s="172"/>
      <c r="F91" s="172"/>
      <c r="G91" s="172"/>
      <c r="H91" s="172"/>
      <c r="I91" s="172"/>
      <c r="J91" s="172"/>
      <c r="K91" s="172"/>
      <c r="L91" s="172"/>
      <c r="M91" s="172"/>
      <c r="N91" s="172"/>
      <c r="O91" s="172"/>
      <c r="P91" s="172"/>
      <c r="Q91" s="172"/>
      <c r="R91" s="172"/>
      <c r="S91" s="172"/>
      <c r="T91" s="172"/>
      <c r="U91" s="172"/>
      <c r="V91" s="172"/>
      <c r="W91" s="172"/>
      <c r="X91" s="172"/>
      <c r="Y91" s="172"/>
      <c r="Z91" s="172"/>
      <c r="AA91" s="172"/>
      <c r="AB91" s="172"/>
      <c r="AC91" s="172"/>
      <c r="AD91" s="172"/>
      <c r="AE91" s="172"/>
      <c r="AF91" s="173"/>
    </row>
    <row r="92" spans="1:32" ht="115.5" thickBot="1">
      <c r="A92" s="21">
        <v>72</v>
      </c>
      <c r="B92" s="32" t="s">
        <v>187</v>
      </c>
      <c r="C92" s="23"/>
      <c r="D92" s="25"/>
      <c r="E92" s="25"/>
      <c r="F92" s="25"/>
      <c r="G92" s="25"/>
      <c r="H92" s="25">
        <v>53</v>
      </c>
      <c r="I92" s="25"/>
      <c r="J92" s="25"/>
      <c r="K92" s="26"/>
      <c r="L92" s="30"/>
      <c r="M92" s="21"/>
      <c r="N92" s="25"/>
      <c r="O92" s="25"/>
      <c r="P92" s="25"/>
      <c r="Q92" s="25">
        <v>6</v>
      </c>
      <c r="R92" s="25"/>
      <c r="S92" s="25"/>
      <c r="T92" s="25"/>
      <c r="U92" s="26"/>
      <c r="V92" s="21"/>
      <c r="W92" s="25"/>
      <c r="X92" s="25"/>
      <c r="Y92" s="25"/>
      <c r="Z92" s="25"/>
      <c r="AA92" s="25">
        <v>12.8</v>
      </c>
      <c r="AB92" s="25"/>
      <c r="AC92" s="25"/>
      <c r="AD92" s="25"/>
      <c r="AE92" s="26"/>
      <c r="AF92" s="21"/>
    </row>
    <row r="93" spans="1:32" ht="115.5" thickBot="1">
      <c r="A93" s="21">
        <v>2</v>
      </c>
      <c r="B93" s="27" t="s">
        <v>100</v>
      </c>
      <c r="C93" s="23"/>
      <c r="D93" s="25"/>
      <c r="E93" s="25"/>
      <c r="F93" s="25"/>
      <c r="G93" s="25"/>
      <c r="H93" s="25"/>
      <c r="I93" s="25"/>
      <c r="J93" s="25"/>
      <c r="K93" s="26"/>
      <c r="L93" s="30"/>
      <c r="M93" s="21"/>
      <c r="N93" s="25"/>
      <c r="O93" s="21"/>
      <c r="P93" s="23">
        <v>12</v>
      </c>
      <c r="Q93" s="21"/>
      <c r="R93" s="26"/>
      <c r="S93" s="21"/>
      <c r="T93" s="23">
        <v>120</v>
      </c>
      <c r="U93" s="30"/>
      <c r="V93" s="21"/>
      <c r="W93" s="25"/>
      <c r="X93" s="26"/>
      <c r="Y93" s="21"/>
      <c r="Z93" s="26"/>
      <c r="AA93" s="21"/>
      <c r="AB93" s="26"/>
      <c r="AC93" s="21">
        <v>1.8</v>
      </c>
      <c r="AD93" s="21"/>
      <c r="AE93" s="30"/>
      <c r="AF93" s="23"/>
    </row>
    <row r="94" spans="1:32" ht="57.75" thickBot="1">
      <c r="A94" s="21">
        <v>16</v>
      </c>
      <c r="B94" s="27" t="s">
        <v>43</v>
      </c>
      <c r="C94" s="25">
        <v>25</v>
      </c>
      <c r="D94" s="24"/>
      <c r="E94" s="24"/>
      <c r="F94" s="24"/>
      <c r="G94" s="24"/>
      <c r="H94" s="25"/>
      <c r="I94" s="25"/>
      <c r="J94" s="25"/>
      <c r="K94" s="26"/>
      <c r="L94" s="30"/>
      <c r="M94" s="21"/>
      <c r="N94" s="25"/>
      <c r="O94" s="26"/>
      <c r="P94" s="23"/>
      <c r="Q94" s="26">
        <v>5</v>
      </c>
      <c r="R94" s="23"/>
      <c r="S94" s="26"/>
      <c r="T94" s="23"/>
      <c r="U94" s="26"/>
      <c r="V94" s="21"/>
      <c r="W94" s="24"/>
      <c r="X94" s="21"/>
      <c r="Y94" s="25"/>
      <c r="Z94" s="24"/>
      <c r="AA94" s="23"/>
      <c r="AB94" s="26"/>
      <c r="AC94" s="21"/>
      <c r="AD94" s="23"/>
      <c r="AE94" s="26"/>
      <c r="AF94" s="23"/>
    </row>
    <row r="95" spans="1:32" ht="57.75" thickBot="1">
      <c r="A95" s="21"/>
      <c r="B95" s="27" t="s">
        <v>7</v>
      </c>
      <c r="C95" s="23">
        <f aca="true" t="shared" si="16" ref="C95:AF95">SUM(C92:C94)</f>
        <v>25</v>
      </c>
      <c r="D95" s="23">
        <f t="shared" si="16"/>
        <v>0</v>
      </c>
      <c r="E95" s="23">
        <f t="shared" si="16"/>
        <v>0</v>
      </c>
      <c r="F95" s="23">
        <f t="shared" si="16"/>
        <v>0</v>
      </c>
      <c r="G95" s="23">
        <f t="shared" si="16"/>
        <v>0</v>
      </c>
      <c r="H95" s="23">
        <f t="shared" si="16"/>
        <v>53</v>
      </c>
      <c r="I95" s="23">
        <f t="shared" si="16"/>
        <v>0</v>
      </c>
      <c r="J95" s="23">
        <f t="shared" si="16"/>
        <v>0</v>
      </c>
      <c r="K95" s="28">
        <f t="shared" si="16"/>
        <v>0</v>
      </c>
      <c r="L95" s="28">
        <f t="shared" si="16"/>
        <v>0</v>
      </c>
      <c r="M95" s="23">
        <f t="shared" si="16"/>
        <v>0</v>
      </c>
      <c r="N95" s="31">
        <f t="shared" si="16"/>
        <v>0</v>
      </c>
      <c r="O95" s="28">
        <f t="shared" si="16"/>
        <v>0</v>
      </c>
      <c r="P95" s="28">
        <f t="shared" si="16"/>
        <v>12</v>
      </c>
      <c r="Q95" s="28">
        <f t="shared" si="16"/>
        <v>11</v>
      </c>
      <c r="R95" s="28">
        <f t="shared" si="16"/>
        <v>0</v>
      </c>
      <c r="S95" s="28">
        <f t="shared" si="16"/>
        <v>0</v>
      </c>
      <c r="T95" s="28">
        <f t="shared" si="16"/>
        <v>120</v>
      </c>
      <c r="U95" s="28">
        <f t="shared" si="16"/>
        <v>0</v>
      </c>
      <c r="V95" s="28">
        <f t="shared" si="16"/>
        <v>0</v>
      </c>
      <c r="W95" s="28">
        <f t="shared" si="16"/>
        <v>0</v>
      </c>
      <c r="X95" s="23">
        <f t="shared" si="16"/>
        <v>0</v>
      </c>
      <c r="Y95" s="23">
        <f t="shared" si="16"/>
        <v>0</v>
      </c>
      <c r="Z95" s="24">
        <f t="shared" si="16"/>
        <v>0</v>
      </c>
      <c r="AA95" s="23">
        <f t="shared" si="16"/>
        <v>12.8</v>
      </c>
      <c r="AB95" s="23">
        <f t="shared" si="16"/>
        <v>0</v>
      </c>
      <c r="AC95" s="23">
        <f t="shared" si="16"/>
        <v>1.8</v>
      </c>
      <c r="AD95" s="23">
        <f t="shared" si="16"/>
        <v>0</v>
      </c>
      <c r="AE95" s="28">
        <f t="shared" si="16"/>
        <v>0</v>
      </c>
      <c r="AF95" s="23">
        <f t="shared" si="16"/>
        <v>0</v>
      </c>
    </row>
    <row r="96" spans="1:32" ht="57.75" thickBot="1">
      <c r="A96" s="178" t="s">
        <v>64</v>
      </c>
      <c r="B96" s="184"/>
      <c r="C96" s="184"/>
      <c r="D96" s="184"/>
      <c r="E96" s="184"/>
      <c r="F96" s="184"/>
      <c r="G96" s="184"/>
      <c r="H96" s="184"/>
      <c r="I96" s="184"/>
      <c r="J96" s="184"/>
      <c r="K96" s="184"/>
      <c r="L96" s="184"/>
      <c r="M96" s="184"/>
      <c r="N96" s="184"/>
      <c r="O96" s="184"/>
      <c r="P96" s="184"/>
      <c r="Q96" s="184"/>
      <c r="R96" s="184"/>
      <c r="S96" s="184"/>
      <c r="T96" s="184"/>
      <c r="U96" s="184"/>
      <c r="V96" s="184"/>
      <c r="W96" s="184"/>
      <c r="X96" s="184"/>
      <c r="Y96" s="184"/>
      <c r="Z96" s="184"/>
      <c r="AA96" s="184"/>
      <c r="AB96" s="184"/>
      <c r="AC96" s="184"/>
      <c r="AD96" s="184"/>
      <c r="AE96" s="184"/>
      <c r="AF96" s="179"/>
    </row>
    <row r="97" spans="1:32" ht="173.25" thickBot="1">
      <c r="A97" s="21">
        <v>76</v>
      </c>
      <c r="B97" s="27" t="s">
        <v>161</v>
      </c>
      <c r="C97" s="25"/>
      <c r="D97" s="25"/>
      <c r="E97" s="25"/>
      <c r="F97" s="25"/>
      <c r="G97" s="25"/>
      <c r="H97" s="25"/>
      <c r="I97" s="25"/>
      <c r="J97" s="25"/>
      <c r="K97" s="26"/>
      <c r="L97" s="28"/>
      <c r="M97" s="21">
        <v>110</v>
      </c>
      <c r="N97" s="24"/>
      <c r="O97" s="26"/>
      <c r="P97" s="21"/>
      <c r="Q97" s="26"/>
      <c r="R97" s="23"/>
      <c r="S97" s="26"/>
      <c r="T97" s="23"/>
      <c r="U97" s="26"/>
      <c r="V97" s="21"/>
      <c r="W97" s="24"/>
      <c r="X97" s="26"/>
      <c r="Y97" s="23"/>
      <c r="Z97" s="24"/>
      <c r="AA97" s="26"/>
      <c r="AB97" s="23"/>
      <c r="AC97" s="26"/>
      <c r="AD97" s="23"/>
      <c r="AE97" s="28"/>
      <c r="AF97" s="21"/>
    </row>
    <row r="98" spans="1:32" ht="57.75" thickBot="1">
      <c r="A98" s="21"/>
      <c r="B98" s="27" t="s">
        <v>31</v>
      </c>
      <c r="C98" s="23">
        <f aca="true" t="shared" si="17" ref="C98:AF98">SUM(C97:C97)</f>
        <v>0</v>
      </c>
      <c r="D98" s="23">
        <f t="shared" si="17"/>
        <v>0</v>
      </c>
      <c r="E98" s="23">
        <f t="shared" si="17"/>
        <v>0</v>
      </c>
      <c r="F98" s="23">
        <f t="shared" si="17"/>
        <v>0</v>
      </c>
      <c r="G98" s="23">
        <f t="shared" si="17"/>
        <v>0</v>
      </c>
      <c r="H98" s="23">
        <f t="shared" si="17"/>
        <v>0</v>
      </c>
      <c r="I98" s="23">
        <f t="shared" si="17"/>
        <v>0</v>
      </c>
      <c r="J98" s="23">
        <f t="shared" si="17"/>
        <v>0</v>
      </c>
      <c r="K98" s="23">
        <f t="shared" si="17"/>
        <v>0</v>
      </c>
      <c r="L98" s="28">
        <f t="shared" si="17"/>
        <v>0</v>
      </c>
      <c r="M98" s="23">
        <f t="shared" si="17"/>
        <v>110</v>
      </c>
      <c r="N98" s="24">
        <f t="shared" si="17"/>
        <v>0</v>
      </c>
      <c r="O98" s="23">
        <f t="shared" si="17"/>
        <v>0</v>
      </c>
      <c r="P98" s="23">
        <f t="shared" si="17"/>
        <v>0</v>
      </c>
      <c r="Q98" s="23">
        <f t="shared" si="17"/>
        <v>0</v>
      </c>
      <c r="R98" s="23">
        <f t="shared" si="17"/>
        <v>0</v>
      </c>
      <c r="S98" s="23">
        <f t="shared" si="17"/>
        <v>0</v>
      </c>
      <c r="T98" s="23">
        <f t="shared" si="17"/>
        <v>0</v>
      </c>
      <c r="U98" s="23">
        <f t="shared" si="17"/>
        <v>0</v>
      </c>
      <c r="V98" s="23">
        <f t="shared" si="17"/>
        <v>0</v>
      </c>
      <c r="W98" s="23">
        <f t="shared" si="17"/>
        <v>0</v>
      </c>
      <c r="X98" s="23">
        <f t="shared" si="17"/>
        <v>0</v>
      </c>
      <c r="Y98" s="23">
        <f t="shared" si="17"/>
        <v>0</v>
      </c>
      <c r="Z98" s="23">
        <f t="shared" si="17"/>
        <v>0</v>
      </c>
      <c r="AA98" s="23">
        <f t="shared" si="17"/>
        <v>0</v>
      </c>
      <c r="AB98" s="23">
        <f t="shared" si="17"/>
        <v>0</v>
      </c>
      <c r="AC98" s="23">
        <f t="shared" si="17"/>
        <v>0</v>
      </c>
      <c r="AD98" s="23">
        <f t="shared" si="17"/>
        <v>0</v>
      </c>
      <c r="AE98" s="28">
        <f t="shared" si="17"/>
        <v>0</v>
      </c>
      <c r="AF98" s="23">
        <f t="shared" si="17"/>
        <v>0</v>
      </c>
    </row>
    <row r="99" spans="1:32" ht="57.75" thickBot="1">
      <c r="A99" s="178" t="s">
        <v>33</v>
      </c>
      <c r="B99" s="184"/>
      <c r="C99" s="184"/>
      <c r="D99" s="184"/>
      <c r="E99" s="184"/>
      <c r="F99" s="184"/>
      <c r="G99" s="184"/>
      <c r="H99" s="184"/>
      <c r="I99" s="184"/>
      <c r="J99" s="184"/>
      <c r="K99" s="184"/>
      <c r="L99" s="184"/>
      <c r="M99" s="184"/>
      <c r="N99" s="184"/>
      <c r="O99" s="184"/>
      <c r="P99" s="184"/>
      <c r="Q99" s="184"/>
      <c r="R99" s="184"/>
      <c r="S99" s="184"/>
      <c r="T99" s="184"/>
      <c r="U99" s="184"/>
      <c r="V99" s="184"/>
      <c r="W99" s="184"/>
      <c r="X99" s="184"/>
      <c r="Y99" s="184"/>
      <c r="Z99" s="184"/>
      <c r="AA99" s="184"/>
      <c r="AB99" s="184"/>
      <c r="AC99" s="184"/>
      <c r="AD99" s="184"/>
      <c r="AE99" s="184"/>
      <c r="AF99" s="179"/>
    </row>
    <row r="100" spans="1:32" ht="115.5" thickBot="1">
      <c r="A100" s="23">
        <v>89</v>
      </c>
      <c r="B100" s="36" t="s">
        <v>146</v>
      </c>
      <c r="C100" s="23"/>
      <c r="D100" s="25"/>
      <c r="E100" s="25"/>
      <c r="F100" s="25"/>
      <c r="G100" s="25"/>
      <c r="H100" s="25"/>
      <c r="I100" s="25"/>
      <c r="J100" s="25">
        <v>60</v>
      </c>
      <c r="K100" s="26"/>
      <c r="L100" s="30"/>
      <c r="M100" s="21"/>
      <c r="N100" s="25"/>
      <c r="O100" s="26"/>
      <c r="P100" s="21"/>
      <c r="Q100" s="26"/>
      <c r="R100" s="21"/>
      <c r="S100" s="26"/>
      <c r="T100" s="21"/>
      <c r="U100" s="26"/>
      <c r="V100" s="21"/>
      <c r="W100" s="25"/>
      <c r="X100" s="26"/>
      <c r="Y100" s="23"/>
      <c r="Z100" s="25"/>
      <c r="AA100" s="26"/>
      <c r="AB100" s="21"/>
      <c r="AC100" s="23"/>
      <c r="AD100" s="26"/>
      <c r="AE100" s="30"/>
      <c r="AF100" s="16"/>
    </row>
    <row r="101" spans="1:32" ht="173.25" thickBot="1">
      <c r="A101" s="21">
        <v>5</v>
      </c>
      <c r="B101" s="27" t="s">
        <v>207</v>
      </c>
      <c r="C101" s="23"/>
      <c r="D101" s="25"/>
      <c r="E101" s="25"/>
      <c r="F101" s="25"/>
      <c r="G101" s="25"/>
      <c r="H101" s="25"/>
      <c r="I101" s="25">
        <v>16</v>
      </c>
      <c r="J101" s="25">
        <v>66</v>
      </c>
      <c r="K101" s="26"/>
      <c r="L101" s="30"/>
      <c r="M101" s="21"/>
      <c r="N101" s="25"/>
      <c r="O101" s="26"/>
      <c r="P101" s="21">
        <v>2</v>
      </c>
      <c r="Q101" s="26">
        <v>2</v>
      </c>
      <c r="R101" s="21"/>
      <c r="S101" s="26"/>
      <c r="T101" s="21"/>
      <c r="U101" s="26"/>
      <c r="V101" s="21"/>
      <c r="W101" s="25">
        <v>13</v>
      </c>
      <c r="X101" s="26"/>
      <c r="Y101" s="21"/>
      <c r="Z101" s="24">
        <v>10</v>
      </c>
      <c r="AA101" s="26"/>
      <c r="AB101" s="21"/>
      <c r="AC101" s="21"/>
      <c r="AD101" s="26"/>
      <c r="AE101" s="30"/>
      <c r="AF101" s="21"/>
    </row>
    <row r="102" spans="1:32" ht="57.75" thickBot="1">
      <c r="A102" s="38">
        <v>35</v>
      </c>
      <c r="B102" s="39" t="s">
        <v>178</v>
      </c>
      <c r="C102" s="38"/>
      <c r="D102" s="40"/>
      <c r="E102" s="40">
        <v>3</v>
      </c>
      <c r="F102" s="40"/>
      <c r="G102" s="40"/>
      <c r="H102" s="40"/>
      <c r="I102" s="40"/>
      <c r="J102" s="40">
        <v>7.7</v>
      </c>
      <c r="K102" s="41"/>
      <c r="L102" s="43"/>
      <c r="M102" s="42"/>
      <c r="N102" s="40"/>
      <c r="O102" s="40"/>
      <c r="P102" s="44"/>
      <c r="Q102" s="40"/>
      <c r="R102" s="40">
        <v>4</v>
      </c>
      <c r="S102" s="40"/>
      <c r="T102" s="40"/>
      <c r="U102" s="41"/>
      <c r="V102" s="42"/>
      <c r="W102" s="40">
        <v>66</v>
      </c>
      <c r="X102" s="40"/>
      <c r="Y102" s="40"/>
      <c r="Z102" s="40"/>
      <c r="AA102" s="40"/>
      <c r="AB102" s="44"/>
      <c r="AC102" s="40"/>
      <c r="AD102" s="40"/>
      <c r="AE102" s="41"/>
      <c r="AF102" s="42"/>
    </row>
    <row r="103" spans="1:32" ht="57.75" thickBot="1">
      <c r="A103" s="21">
        <v>65</v>
      </c>
      <c r="B103" s="27" t="s">
        <v>176</v>
      </c>
      <c r="C103" s="23"/>
      <c r="D103" s="25"/>
      <c r="E103" s="25"/>
      <c r="F103" s="25"/>
      <c r="G103" s="25">
        <v>39</v>
      </c>
      <c r="H103" s="25"/>
      <c r="I103" s="25"/>
      <c r="J103" s="25"/>
      <c r="K103" s="26"/>
      <c r="L103" s="30"/>
      <c r="M103" s="21"/>
      <c r="N103" s="25"/>
      <c r="O103" s="25"/>
      <c r="P103" s="25"/>
      <c r="Q103" s="25">
        <v>4</v>
      </c>
      <c r="R103" s="25"/>
      <c r="S103" s="25"/>
      <c r="T103" s="25"/>
      <c r="U103" s="26"/>
      <c r="V103" s="21"/>
      <c r="W103" s="25"/>
      <c r="X103" s="25"/>
      <c r="Y103" s="25"/>
      <c r="Z103" s="25"/>
      <c r="AA103" s="25"/>
      <c r="AB103" s="25"/>
      <c r="AC103" s="25"/>
      <c r="AD103" s="25"/>
      <c r="AE103" s="26"/>
      <c r="AF103" s="21"/>
    </row>
    <row r="104" spans="1:32" ht="57.75" thickBot="1">
      <c r="A104" s="21">
        <v>20</v>
      </c>
      <c r="B104" s="27" t="s">
        <v>34</v>
      </c>
      <c r="C104" s="23"/>
      <c r="D104" s="24"/>
      <c r="E104" s="24"/>
      <c r="F104" s="24">
        <v>8</v>
      </c>
      <c r="G104" s="24"/>
      <c r="H104" s="25"/>
      <c r="I104" s="25"/>
      <c r="J104" s="25"/>
      <c r="K104" s="26"/>
      <c r="L104" s="30"/>
      <c r="M104" s="21"/>
      <c r="N104" s="25"/>
      <c r="O104" s="26"/>
      <c r="P104" s="23">
        <v>3</v>
      </c>
      <c r="Q104" s="26"/>
      <c r="R104" s="23"/>
      <c r="S104" s="26"/>
      <c r="T104" s="23"/>
      <c r="U104" s="26"/>
      <c r="V104" s="21"/>
      <c r="W104" s="24"/>
      <c r="X104" s="26"/>
      <c r="Y104" s="21"/>
      <c r="Z104" s="24"/>
      <c r="AA104" s="23"/>
      <c r="AB104" s="26"/>
      <c r="AC104" s="21"/>
      <c r="AD104" s="23"/>
      <c r="AE104" s="26"/>
      <c r="AF104" s="23"/>
    </row>
    <row r="105" spans="1:32" ht="115.5" thickBot="1">
      <c r="A105" s="21" t="s">
        <v>36</v>
      </c>
      <c r="B105" s="27" t="s">
        <v>69</v>
      </c>
      <c r="C105" s="25">
        <v>25</v>
      </c>
      <c r="D105" s="25"/>
      <c r="E105" s="25"/>
      <c r="F105" s="25"/>
      <c r="G105" s="25"/>
      <c r="H105" s="25"/>
      <c r="I105" s="25"/>
      <c r="J105" s="25"/>
      <c r="K105" s="26"/>
      <c r="L105" s="30"/>
      <c r="M105" s="21"/>
      <c r="N105" s="25"/>
      <c r="O105" s="25"/>
      <c r="P105" s="25"/>
      <c r="Q105" s="25"/>
      <c r="R105" s="25"/>
      <c r="S105" s="25"/>
      <c r="T105" s="25"/>
      <c r="U105" s="26"/>
      <c r="V105" s="21"/>
      <c r="W105" s="25"/>
      <c r="X105" s="26"/>
      <c r="Y105" s="21"/>
      <c r="Z105" s="25"/>
      <c r="AA105" s="25"/>
      <c r="AB105" s="25"/>
      <c r="AC105" s="25"/>
      <c r="AD105" s="25"/>
      <c r="AE105" s="26"/>
      <c r="AF105" s="21"/>
    </row>
    <row r="106" spans="1:32" ht="115.5" thickBot="1">
      <c r="A106" s="21" t="s">
        <v>36</v>
      </c>
      <c r="B106" s="27" t="s">
        <v>85</v>
      </c>
      <c r="C106" s="23"/>
      <c r="D106" s="25">
        <v>40</v>
      </c>
      <c r="E106" s="25"/>
      <c r="F106" s="25"/>
      <c r="G106" s="25"/>
      <c r="H106" s="25"/>
      <c r="I106" s="25"/>
      <c r="J106" s="25"/>
      <c r="K106" s="26"/>
      <c r="L106" s="30"/>
      <c r="M106" s="21"/>
      <c r="N106" s="25"/>
      <c r="O106" s="25"/>
      <c r="P106" s="25"/>
      <c r="Q106" s="25"/>
      <c r="R106" s="25"/>
      <c r="S106" s="25"/>
      <c r="T106" s="25"/>
      <c r="U106" s="26"/>
      <c r="V106" s="21"/>
      <c r="W106" s="25"/>
      <c r="X106" s="26"/>
      <c r="Y106" s="21"/>
      <c r="Z106" s="25"/>
      <c r="AA106" s="25"/>
      <c r="AB106" s="25"/>
      <c r="AC106" s="25"/>
      <c r="AD106" s="25"/>
      <c r="AE106" s="26"/>
      <c r="AF106" s="21"/>
    </row>
    <row r="107" spans="1:32" ht="57.75" thickBot="1">
      <c r="A107" s="21"/>
      <c r="B107" s="27" t="s">
        <v>7</v>
      </c>
      <c r="C107" s="23">
        <f aca="true" t="shared" si="18" ref="C107:AF107">SUM(C100:C106)</f>
        <v>25</v>
      </c>
      <c r="D107" s="23">
        <f t="shared" si="18"/>
        <v>40</v>
      </c>
      <c r="E107" s="23">
        <f t="shared" si="18"/>
        <v>3</v>
      </c>
      <c r="F107" s="23">
        <f t="shared" si="18"/>
        <v>8</v>
      </c>
      <c r="G107" s="23">
        <f t="shared" si="18"/>
        <v>39</v>
      </c>
      <c r="H107" s="23">
        <f t="shared" si="18"/>
        <v>0</v>
      </c>
      <c r="I107" s="23">
        <f t="shared" si="18"/>
        <v>16</v>
      </c>
      <c r="J107" s="23">
        <f t="shared" si="18"/>
        <v>133.7</v>
      </c>
      <c r="K107" s="28">
        <f t="shared" si="18"/>
        <v>0</v>
      </c>
      <c r="L107" s="28">
        <f t="shared" si="18"/>
        <v>0</v>
      </c>
      <c r="M107" s="23">
        <f t="shared" si="18"/>
        <v>0</v>
      </c>
      <c r="N107" s="31">
        <f t="shared" si="18"/>
        <v>0</v>
      </c>
      <c r="O107" s="28">
        <f t="shared" si="18"/>
        <v>0</v>
      </c>
      <c r="P107" s="28">
        <f t="shared" si="18"/>
        <v>5</v>
      </c>
      <c r="Q107" s="28">
        <f t="shared" si="18"/>
        <v>6</v>
      </c>
      <c r="R107" s="28">
        <f t="shared" si="18"/>
        <v>4</v>
      </c>
      <c r="S107" s="28">
        <f t="shared" si="18"/>
        <v>0</v>
      </c>
      <c r="T107" s="28">
        <f t="shared" si="18"/>
        <v>0</v>
      </c>
      <c r="U107" s="28">
        <f t="shared" si="18"/>
        <v>0</v>
      </c>
      <c r="V107" s="28">
        <f t="shared" si="18"/>
        <v>0</v>
      </c>
      <c r="W107" s="24">
        <f t="shared" si="18"/>
        <v>79</v>
      </c>
      <c r="X107" s="23">
        <f t="shared" si="18"/>
        <v>0</v>
      </c>
      <c r="Y107" s="23">
        <f t="shared" si="18"/>
        <v>0</v>
      </c>
      <c r="Z107" s="24">
        <f t="shared" si="18"/>
        <v>10</v>
      </c>
      <c r="AA107" s="23">
        <f t="shared" si="18"/>
        <v>0</v>
      </c>
      <c r="AB107" s="23">
        <f t="shared" si="18"/>
        <v>0</v>
      </c>
      <c r="AC107" s="23">
        <f t="shared" si="18"/>
        <v>0</v>
      </c>
      <c r="AD107" s="23">
        <f t="shared" si="18"/>
        <v>0</v>
      </c>
      <c r="AE107" s="28">
        <f t="shared" si="18"/>
        <v>0</v>
      </c>
      <c r="AF107" s="23">
        <f t="shared" si="18"/>
        <v>0</v>
      </c>
    </row>
    <row r="108" spans="1:32" ht="57.75" thickBot="1">
      <c r="A108" s="178" t="s">
        <v>30</v>
      </c>
      <c r="B108" s="184"/>
      <c r="C108" s="184"/>
      <c r="D108" s="184"/>
      <c r="E108" s="184"/>
      <c r="F108" s="184"/>
      <c r="G108" s="184"/>
      <c r="H108" s="184"/>
      <c r="I108" s="184"/>
      <c r="J108" s="184"/>
      <c r="K108" s="184"/>
      <c r="L108" s="184"/>
      <c r="M108" s="184"/>
      <c r="N108" s="184"/>
      <c r="O108" s="184"/>
      <c r="P108" s="184"/>
      <c r="Q108" s="184"/>
      <c r="R108" s="184"/>
      <c r="S108" s="184"/>
      <c r="T108" s="184"/>
      <c r="U108" s="184"/>
      <c r="V108" s="184"/>
      <c r="W108" s="184"/>
      <c r="X108" s="184"/>
      <c r="Y108" s="184"/>
      <c r="Z108" s="184"/>
      <c r="AA108" s="184"/>
      <c r="AB108" s="184"/>
      <c r="AC108" s="184"/>
      <c r="AD108" s="184"/>
      <c r="AE108" s="184"/>
      <c r="AF108" s="179"/>
    </row>
    <row r="109" spans="1:32" ht="261" customHeight="1" thickBot="1">
      <c r="A109" s="21" t="s">
        <v>188</v>
      </c>
      <c r="B109" s="27" t="s">
        <v>189</v>
      </c>
      <c r="C109" s="23"/>
      <c r="D109" s="25"/>
      <c r="E109" s="25"/>
      <c r="F109" s="25"/>
      <c r="G109" s="25"/>
      <c r="H109" s="25"/>
      <c r="I109" s="25"/>
      <c r="J109" s="25"/>
      <c r="K109" s="25"/>
      <c r="L109" s="26"/>
      <c r="M109" s="21"/>
      <c r="N109" s="25"/>
      <c r="O109" s="26"/>
      <c r="P109" s="21"/>
      <c r="Q109" s="26"/>
      <c r="R109" s="23"/>
      <c r="S109" s="21"/>
      <c r="T109" s="26"/>
      <c r="U109" s="30">
        <v>90</v>
      </c>
      <c r="V109" s="21"/>
      <c r="W109" s="24"/>
      <c r="X109" s="26"/>
      <c r="Y109" s="21"/>
      <c r="Z109" s="23"/>
      <c r="AA109" s="25"/>
      <c r="AB109" s="26"/>
      <c r="AC109" s="23"/>
      <c r="AD109" s="21"/>
      <c r="AE109" s="30"/>
      <c r="AF109" s="21"/>
    </row>
    <row r="110" spans="1:32" ht="57.75" thickBot="1">
      <c r="A110" s="23">
        <v>13</v>
      </c>
      <c r="B110" s="33" t="s">
        <v>8</v>
      </c>
      <c r="C110" s="23"/>
      <c r="D110" s="24"/>
      <c r="E110" s="24"/>
      <c r="F110" s="24"/>
      <c r="G110" s="24"/>
      <c r="H110" s="25"/>
      <c r="I110" s="25"/>
      <c r="J110" s="25"/>
      <c r="K110" s="26"/>
      <c r="L110" s="30"/>
      <c r="M110" s="21"/>
      <c r="N110" s="25"/>
      <c r="O110" s="26"/>
      <c r="P110" s="23">
        <v>12</v>
      </c>
      <c r="Q110" s="26"/>
      <c r="R110" s="23"/>
      <c r="S110" s="26"/>
      <c r="T110" s="23"/>
      <c r="U110" s="28"/>
      <c r="V110" s="23"/>
      <c r="W110" s="24"/>
      <c r="X110" s="26"/>
      <c r="Y110" s="23"/>
      <c r="Z110" s="24"/>
      <c r="AA110" s="26"/>
      <c r="AB110" s="23">
        <v>0.6</v>
      </c>
      <c r="AC110" s="23"/>
      <c r="AD110" s="26"/>
      <c r="AE110" s="28"/>
      <c r="AF110" s="21"/>
    </row>
    <row r="111" spans="1:32" ht="192" customHeight="1" thickBot="1">
      <c r="A111" s="42" t="s">
        <v>36</v>
      </c>
      <c r="B111" s="39" t="s">
        <v>164</v>
      </c>
      <c r="C111" s="38"/>
      <c r="D111" s="40"/>
      <c r="E111" s="40"/>
      <c r="F111" s="40"/>
      <c r="G111" s="40"/>
      <c r="H111" s="40"/>
      <c r="I111" s="40"/>
      <c r="J111" s="40"/>
      <c r="K111" s="40"/>
      <c r="L111" s="41"/>
      <c r="M111" s="42"/>
      <c r="N111" s="40"/>
      <c r="O111" s="25">
        <v>70</v>
      </c>
      <c r="P111" s="23"/>
      <c r="Q111" s="25"/>
      <c r="R111" s="25"/>
      <c r="S111" s="25"/>
      <c r="T111" s="25"/>
      <c r="U111" s="26"/>
      <c r="V111" s="21"/>
      <c r="W111" s="25"/>
      <c r="X111" s="25"/>
      <c r="Y111" s="25"/>
      <c r="Z111" s="25"/>
      <c r="AA111" s="25"/>
      <c r="AB111" s="23"/>
      <c r="AC111" s="25"/>
      <c r="AD111" s="25"/>
      <c r="AE111" s="26"/>
      <c r="AF111" s="21"/>
    </row>
    <row r="112" spans="1:32" ht="57.75" thickBot="1">
      <c r="A112" s="21"/>
      <c r="B112" s="27" t="s">
        <v>7</v>
      </c>
      <c r="C112" s="23">
        <f>SUM(C109:C111)</f>
        <v>0</v>
      </c>
      <c r="D112" s="23">
        <f aca="true" t="shared" si="19" ref="D112:AF112">SUM(D109:D111)</f>
        <v>0</v>
      </c>
      <c r="E112" s="23">
        <f t="shared" si="19"/>
        <v>0</v>
      </c>
      <c r="F112" s="23">
        <f t="shared" si="19"/>
        <v>0</v>
      </c>
      <c r="G112" s="23">
        <f t="shared" si="19"/>
        <v>0</v>
      </c>
      <c r="H112" s="23">
        <f t="shared" si="19"/>
        <v>0</v>
      </c>
      <c r="I112" s="23">
        <f t="shared" si="19"/>
        <v>0</v>
      </c>
      <c r="J112" s="23">
        <f t="shared" si="19"/>
        <v>0</v>
      </c>
      <c r="K112" s="23">
        <f t="shared" si="19"/>
        <v>0</v>
      </c>
      <c r="L112" s="28">
        <f t="shared" si="19"/>
        <v>0</v>
      </c>
      <c r="M112" s="23">
        <f t="shared" si="19"/>
        <v>0</v>
      </c>
      <c r="N112" s="24">
        <f t="shared" si="19"/>
        <v>0</v>
      </c>
      <c r="O112" s="23">
        <f t="shared" si="19"/>
        <v>70</v>
      </c>
      <c r="P112" s="23">
        <f t="shared" si="19"/>
        <v>12</v>
      </c>
      <c r="Q112" s="23">
        <f t="shared" si="19"/>
        <v>0</v>
      </c>
      <c r="R112" s="23">
        <f t="shared" si="19"/>
        <v>0</v>
      </c>
      <c r="S112" s="23">
        <f t="shared" si="19"/>
        <v>0</v>
      </c>
      <c r="T112" s="23">
        <f t="shared" si="19"/>
        <v>0</v>
      </c>
      <c r="U112" s="23">
        <f t="shared" si="19"/>
        <v>90</v>
      </c>
      <c r="V112" s="23">
        <f t="shared" si="19"/>
        <v>0</v>
      </c>
      <c r="W112" s="23">
        <f t="shared" si="19"/>
        <v>0</v>
      </c>
      <c r="X112" s="23">
        <f t="shared" si="19"/>
        <v>0</v>
      </c>
      <c r="Y112" s="23">
        <f t="shared" si="19"/>
        <v>0</v>
      </c>
      <c r="Z112" s="23">
        <f t="shared" si="19"/>
        <v>0</v>
      </c>
      <c r="AA112" s="23">
        <f t="shared" si="19"/>
        <v>0</v>
      </c>
      <c r="AB112" s="23">
        <f t="shared" si="19"/>
        <v>0.6</v>
      </c>
      <c r="AC112" s="23">
        <f t="shared" si="19"/>
        <v>0</v>
      </c>
      <c r="AD112" s="23">
        <f t="shared" si="19"/>
        <v>0</v>
      </c>
      <c r="AE112" s="28">
        <f t="shared" si="19"/>
        <v>0</v>
      </c>
      <c r="AF112" s="23">
        <f t="shared" si="19"/>
        <v>0</v>
      </c>
    </row>
    <row r="113" spans="1:32" ht="168.75" customHeight="1" thickBot="1">
      <c r="A113" s="14"/>
      <c r="B113" s="27" t="s">
        <v>86</v>
      </c>
      <c r="C113" s="23"/>
      <c r="D113" s="23"/>
      <c r="E113" s="23"/>
      <c r="F113" s="23"/>
      <c r="G113" s="23"/>
      <c r="H113" s="23"/>
      <c r="I113" s="23"/>
      <c r="J113" s="23"/>
      <c r="K113" s="28"/>
      <c r="L113" s="28"/>
      <c r="M113" s="23"/>
      <c r="N113" s="24"/>
      <c r="O113" s="23"/>
      <c r="P113" s="23"/>
      <c r="Q113" s="23"/>
      <c r="R113" s="23"/>
      <c r="S113" s="23"/>
      <c r="T113" s="23"/>
      <c r="U113" s="28"/>
      <c r="V113" s="23"/>
      <c r="W113" s="24"/>
      <c r="X113" s="23"/>
      <c r="Y113" s="23"/>
      <c r="Z113" s="24"/>
      <c r="AA113" s="23"/>
      <c r="AB113" s="23"/>
      <c r="AC113" s="23"/>
      <c r="AD113" s="23"/>
      <c r="AE113" s="28">
        <v>5</v>
      </c>
      <c r="AF113" s="23"/>
    </row>
    <row r="114" spans="1:32" ht="57.75" thickBot="1">
      <c r="A114" s="21"/>
      <c r="B114" s="34" t="s">
        <v>11</v>
      </c>
      <c r="C114" s="23">
        <f aca="true" t="shared" si="20" ref="C114:AD114">SUM(C95+C107+C112+C98)</f>
        <v>50</v>
      </c>
      <c r="D114" s="23">
        <f t="shared" si="20"/>
        <v>40</v>
      </c>
      <c r="E114" s="23">
        <f t="shared" si="20"/>
        <v>3</v>
      </c>
      <c r="F114" s="23">
        <f t="shared" si="20"/>
        <v>8</v>
      </c>
      <c r="G114" s="23">
        <f t="shared" si="20"/>
        <v>39</v>
      </c>
      <c r="H114" s="23">
        <f t="shared" si="20"/>
        <v>53</v>
      </c>
      <c r="I114" s="23">
        <f t="shared" si="20"/>
        <v>16</v>
      </c>
      <c r="J114" s="23">
        <f t="shared" si="20"/>
        <v>133.7</v>
      </c>
      <c r="K114" s="23">
        <f t="shared" si="20"/>
        <v>0</v>
      </c>
      <c r="L114" s="28">
        <f t="shared" si="20"/>
        <v>0</v>
      </c>
      <c r="M114" s="23">
        <f t="shared" si="20"/>
        <v>110</v>
      </c>
      <c r="N114" s="24">
        <f t="shared" si="20"/>
        <v>0</v>
      </c>
      <c r="O114" s="23">
        <f t="shared" si="20"/>
        <v>70</v>
      </c>
      <c r="P114" s="23">
        <f t="shared" si="20"/>
        <v>29</v>
      </c>
      <c r="Q114" s="23">
        <f t="shared" si="20"/>
        <v>17</v>
      </c>
      <c r="R114" s="23">
        <f t="shared" si="20"/>
        <v>4</v>
      </c>
      <c r="S114" s="23">
        <f t="shared" si="20"/>
        <v>0</v>
      </c>
      <c r="T114" s="23">
        <f t="shared" si="20"/>
        <v>120</v>
      </c>
      <c r="U114" s="23">
        <f t="shared" si="20"/>
        <v>90</v>
      </c>
      <c r="V114" s="23">
        <f t="shared" si="20"/>
        <v>0</v>
      </c>
      <c r="W114" s="23">
        <f t="shared" si="20"/>
        <v>79</v>
      </c>
      <c r="X114" s="23">
        <f t="shared" si="20"/>
        <v>0</v>
      </c>
      <c r="Y114" s="23">
        <f t="shared" si="20"/>
        <v>0</v>
      </c>
      <c r="Z114" s="23">
        <f t="shared" si="20"/>
        <v>10</v>
      </c>
      <c r="AA114" s="23">
        <f t="shared" si="20"/>
        <v>12.8</v>
      </c>
      <c r="AB114" s="23">
        <f t="shared" si="20"/>
        <v>0.6</v>
      </c>
      <c r="AC114" s="23">
        <f t="shared" si="20"/>
        <v>1.8</v>
      </c>
      <c r="AD114" s="23">
        <f t="shared" si="20"/>
        <v>0</v>
      </c>
      <c r="AE114" s="28">
        <v>5</v>
      </c>
      <c r="AF114" s="23">
        <f>SUM(AF95+AF107+AF112+AF98)</f>
        <v>0</v>
      </c>
    </row>
    <row r="115" spans="1:32" ht="47.25" customHeight="1" thickBot="1">
      <c r="A115" s="171" t="s">
        <v>173</v>
      </c>
      <c r="B115" s="172"/>
      <c r="C115" s="172"/>
      <c r="D115" s="172"/>
      <c r="E115" s="172"/>
      <c r="F115" s="172"/>
      <c r="G115" s="172"/>
      <c r="H115" s="172"/>
      <c r="I115" s="172"/>
      <c r="J115" s="172"/>
      <c r="K115" s="172"/>
      <c r="L115" s="172"/>
      <c r="M115" s="172"/>
      <c r="N115" s="172"/>
      <c r="O115" s="172"/>
      <c r="P115" s="172"/>
      <c r="Q115" s="172"/>
      <c r="R115" s="172"/>
      <c r="S115" s="172"/>
      <c r="T115" s="172"/>
      <c r="U115" s="172"/>
      <c r="V115" s="172"/>
      <c r="W115" s="172"/>
      <c r="X115" s="172"/>
      <c r="Y115" s="172"/>
      <c r="Z115" s="172"/>
      <c r="AA115" s="172"/>
      <c r="AB115" s="172"/>
      <c r="AC115" s="172"/>
      <c r="AD115" s="172"/>
      <c r="AE115" s="172"/>
      <c r="AF115" s="173"/>
    </row>
    <row r="116" spans="1:32" ht="57.75" thickBot="1">
      <c r="A116" s="171" t="s">
        <v>15</v>
      </c>
      <c r="B116" s="172"/>
      <c r="C116" s="172"/>
      <c r="D116" s="172"/>
      <c r="E116" s="172"/>
      <c r="F116" s="172"/>
      <c r="G116" s="172"/>
      <c r="H116" s="172"/>
      <c r="I116" s="172"/>
      <c r="J116" s="172"/>
      <c r="K116" s="172"/>
      <c r="L116" s="172"/>
      <c r="M116" s="172"/>
      <c r="N116" s="172"/>
      <c r="O116" s="172"/>
      <c r="P116" s="172"/>
      <c r="Q116" s="172"/>
      <c r="R116" s="172"/>
      <c r="S116" s="172"/>
      <c r="T116" s="172"/>
      <c r="U116" s="172"/>
      <c r="V116" s="172"/>
      <c r="W116" s="172"/>
      <c r="X116" s="172"/>
      <c r="Y116" s="172"/>
      <c r="Z116" s="172"/>
      <c r="AA116" s="172"/>
      <c r="AB116" s="172"/>
      <c r="AC116" s="172"/>
      <c r="AD116" s="172"/>
      <c r="AE116" s="172"/>
      <c r="AF116" s="173"/>
    </row>
    <row r="117" spans="1:32" ht="45.75" customHeight="1">
      <c r="A117" s="185" t="s">
        <v>158</v>
      </c>
      <c r="B117" s="187" t="s">
        <v>25</v>
      </c>
      <c r="C117" s="167" t="s">
        <v>69</v>
      </c>
      <c r="D117" s="167" t="s">
        <v>70</v>
      </c>
      <c r="E117" s="167" t="s">
        <v>71</v>
      </c>
      <c r="F117" s="167" t="s">
        <v>72</v>
      </c>
      <c r="G117" s="167" t="s">
        <v>65</v>
      </c>
      <c r="H117" s="167" t="s">
        <v>73</v>
      </c>
      <c r="I117" s="167" t="s">
        <v>133</v>
      </c>
      <c r="J117" s="167" t="s">
        <v>124</v>
      </c>
      <c r="K117" s="130"/>
      <c r="L117" s="130"/>
      <c r="M117" s="167" t="s">
        <v>141</v>
      </c>
      <c r="N117" s="215" t="s">
        <v>75</v>
      </c>
      <c r="O117" s="167" t="s">
        <v>53</v>
      </c>
      <c r="P117" s="167" t="s">
        <v>54</v>
      </c>
      <c r="Q117" s="167" t="s">
        <v>76</v>
      </c>
      <c r="R117" s="167" t="s">
        <v>55</v>
      </c>
      <c r="S117" s="167" t="s">
        <v>77</v>
      </c>
      <c r="T117" s="167" t="s">
        <v>80</v>
      </c>
      <c r="U117" s="176" t="s">
        <v>84</v>
      </c>
      <c r="V117" s="9"/>
      <c r="W117" s="215" t="s">
        <v>128</v>
      </c>
      <c r="X117" s="167" t="s">
        <v>134</v>
      </c>
      <c r="Y117" s="167" t="s">
        <v>135</v>
      </c>
      <c r="Z117" s="215" t="s">
        <v>56</v>
      </c>
      <c r="AA117" s="167" t="s">
        <v>57</v>
      </c>
      <c r="AB117" s="167" t="s">
        <v>59</v>
      </c>
      <c r="AC117" s="9"/>
      <c r="AD117" s="167" t="s">
        <v>78</v>
      </c>
      <c r="AE117" s="176" t="s">
        <v>58</v>
      </c>
      <c r="AF117" s="167" t="s">
        <v>79</v>
      </c>
    </row>
    <row r="118" spans="1:32" ht="409.5" customHeight="1" thickBot="1">
      <c r="A118" s="186"/>
      <c r="B118" s="188"/>
      <c r="C118" s="168"/>
      <c r="D118" s="168"/>
      <c r="E118" s="168"/>
      <c r="F118" s="168"/>
      <c r="G118" s="168"/>
      <c r="H118" s="168"/>
      <c r="I118" s="168"/>
      <c r="J118" s="168"/>
      <c r="K118" s="131" t="s">
        <v>74</v>
      </c>
      <c r="L118" s="131" t="s">
        <v>154</v>
      </c>
      <c r="M118" s="168"/>
      <c r="N118" s="216"/>
      <c r="O118" s="168"/>
      <c r="P118" s="168"/>
      <c r="Q118" s="168"/>
      <c r="R118" s="168"/>
      <c r="S118" s="168"/>
      <c r="T118" s="168"/>
      <c r="U118" s="177"/>
      <c r="V118" s="10" t="s">
        <v>155</v>
      </c>
      <c r="W118" s="216"/>
      <c r="X118" s="168"/>
      <c r="Y118" s="168"/>
      <c r="Z118" s="216"/>
      <c r="AA118" s="168"/>
      <c r="AB118" s="168"/>
      <c r="AC118" s="10" t="s">
        <v>66</v>
      </c>
      <c r="AD118" s="168"/>
      <c r="AE118" s="177"/>
      <c r="AF118" s="168"/>
    </row>
    <row r="119" spans="1:32" ht="57.75" thickBot="1">
      <c r="A119" s="14">
        <v>1</v>
      </c>
      <c r="B119" s="15">
        <v>2</v>
      </c>
      <c r="C119" s="17">
        <v>3</v>
      </c>
      <c r="D119" s="16">
        <v>4</v>
      </c>
      <c r="E119" s="16">
        <v>5</v>
      </c>
      <c r="F119" s="16">
        <v>6</v>
      </c>
      <c r="G119" s="16">
        <v>7</v>
      </c>
      <c r="H119" s="16" t="s">
        <v>60</v>
      </c>
      <c r="I119" s="16">
        <v>9</v>
      </c>
      <c r="J119" s="132">
        <v>10</v>
      </c>
      <c r="K119" s="19">
        <v>11</v>
      </c>
      <c r="L119" s="19">
        <v>12</v>
      </c>
      <c r="M119" s="16">
        <v>13</v>
      </c>
      <c r="N119" s="133">
        <v>14</v>
      </c>
      <c r="O119" s="16">
        <v>15</v>
      </c>
      <c r="P119" s="18">
        <v>16</v>
      </c>
      <c r="Q119" s="16">
        <v>17</v>
      </c>
      <c r="R119" s="18">
        <v>18</v>
      </c>
      <c r="S119" s="16">
        <v>19</v>
      </c>
      <c r="T119" s="18">
        <v>20</v>
      </c>
      <c r="U119" s="18">
        <v>20</v>
      </c>
      <c r="V119" s="16">
        <v>21</v>
      </c>
      <c r="W119" s="16">
        <v>22</v>
      </c>
      <c r="X119" s="16">
        <v>23</v>
      </c>
      <c r="Y119" s="133">
        <v>24</v>
      </c>
      <c r="Z119" s="133">
        <v>25</v>
      </c>
      <c r="AA119" s="18">
        <v>26</v>
      </c>
      <c r="AB119" s="16">
        <v>27</v>
      </c>
      <c r="AC119" s="16">
        <v>28</v>
      </c>
      <c r="AD119" s="18">
        <v>29</v>
      </c>
      <c r="AE119" s="19">
        <v>30</v>
      </c>
      <c r="AF119" s="16">
        <v>31</v>
      </c>
    </row>
    <row r="120" spans="1:32" s="20" customFormat="1" ht="57.75" thickBot="1">
      <c r="A120" s="171" t="s">
        <v>6</v>
      </c>
      <c r="B120" s="172"/>
      <c r="C120" s="172"/>
      <c r="D120" s="172"/>
      <c r="E120" s="172"/>
      <c r="F120" s="172"/>
      <c r="G120" s="172"/>
      <c r="H120" s="172"/>
      <c r="I120" s="172"/>
      <c r="J120" s="172"/>
      <c r="K120" s="172"/>
      <c r="L120" s="172"/>
      <c r="M120" s="172"/>
      <c r="N120" s="172"/>
      <c r="O120" s="172"/>
      <c r="P120" s="172"/>
      <c r="Q120" s="172"/>
      <c r="R120" s="172"/>
      <c r="S120" s="172"/>
      <c r="T120" s="172"/>
      <c r="U120" s="172"/>
      <c r="V120" s="172"/>
      <c r="W120" s="172"/>
      <c r="X120" s="172"/>
      <c r="Y120" s="172"/>
      <c r="Z120" s="172"/>
      <c r="AA120" s="172"/>
      <c r="AB120" s="172"/>
      <c r="AC120" s="172"/>
      <c r="AD120" s="172"/>
      <c r="AE120" s="172"/>
      <c r="AF120" s="173"/>
    </row>
    <row r="121" spans="1:32" ht="115.5" thickBot="1">
      <c r="A121" s="21">
        <v>39</v>
      </c>
      <c r="B121" s="27" t="s">
        <v>22</v>
      </c>
      <c r="C121" s="23"/>
      <c r="D121" s="25"/>
      <c r="E121" s="25"/>
      <c r="F121" s="25"/>
      <c r="G121" s="25"/>
      <c r="H121" s="25">
        <v>17</v>
      </c>
      <c r="I121" s="25"/>
      <c r="J121" s="25"/>
      <c r="K121" s="26"/>
      <c r="L121" s="30"/>
      <c r="M121" s="21"/>
      <c r="N121" s="25"/>
      <c r="O121" s="21"/>
      <c r="P121" s="26">
        <v>2.5</v>
      </c>
      <c r="Q121" s="21">
        <v>1.3</v>
      </c>
      <c r="R121" s="26"/>
      <c r="S121" s="21"/>
      <c r="T121" s="26">
        <v>193</v>
      </c>
      <c r="U121" s="30"/>
      <c r="V121" s="21"/>
      <c r="W121" s="24"/>
      <c r="X121" s="26"/>
      <c r="Y121" s="21"/>
      <c r="Z121" s="26"/>
      <c r="AA121" s="21"/>
      <c r="AB121" s="26"/>
      <c r="AC121" s="23"/>
      <c r="AD121" s="21"/>
      <c r="AE121" s="30"/>
      <c r="AF121" s="21"/>
    </row>
    <row r="122" spans="1:32" ht="115.5" thickBot="1">
      <c r="A122" s="21">
        <v>85</v>
      </c>
      <c r="B122" s="27" t="s">
        <v>144</v>
      </c>
      <c r="C122" s="23"/>
      <c r="D122" s="24"/>
      <c r="E122" s="24"/>
      <c r="F122" s="24"/>
      <c r="G122" s="24"/>
      <c r="H122" s="25"/>
      <c r="I122" s="25"/>
      <c r="J122" s="25"/>
      <c r="K122" s="26"/>
      <c r="L122" s="30"/>
      <c r="M122" s="21"/>
      <c r="N122" s="25"/>
      <c r="O122" s="26"/>
      <c r="P122" s="23">
        <v>5</v>
      </c>
      <c r="Q122" s="26"/>
      <c r="R122" s="23"/>
      <c r="S122" s="26"/>
      <c r="T122" s="23">
        <v>36</v>
      </c>
      <c r="U122" s="26"/>
      <c r="V122" s="21"/>
      <c r="W122" s="24"/>
      <c r="X122" s="21"/>
      <c r="Y122" s="25"/>
      <c r="Z122" s="24"/>
      <c r="AA122" s="23"/>
      <c r="AB122" s="26"/>
      <c r="AC122" s="21"/>
      <c r="AD122" s="23">
        <v>1.2</v>
      </c>
      <c r="AE122" s="26"/>
      <c r="AF122" s="23"/>
    </row>
    <row r="123" spans="1:32" ht="115.5" thickBot="1">
      <c r="A123" s="21">
        <v>3</v>
      </c>
      <c r="B123" s="27" t="s">
        <v>44</v>
      </c>
      <c r="C123" s="25">
        <v>25</v>
      </c>
      <c r="D123" s="25"/>
      <c r="E123" s="25"/>
      <c r="F123" s="25"/>
      <c r="G123" s="25"/>
      <c r="H123" s="25"/>
      <c r="I123" s="25"/>
      <c r="J123" s="25"/>
      <c r="K123" s="26"/>
      <c r="L123" s="30"/>
      <c r="M123" s="21"/>
      <c r="N123" s="25"/>
      <c r="O123" s="21"/>
      <c r="P123" s="26"/>
      <c r="Q123" s="23">
        <v>5</v>
      </c>
      <c r="R123" s="26"/>
      <c r="S123" s="21"/>
      <c r="T123" s="26"/>
      <c r="U123" s="30"/>
      <c r="V123" s="21"/>
      <c r="W123" s="24"/>
      <c r="X123" s="26"/>
      <c r="Y123" s="21"/>
      <c r="Z123" s="26"/>
      <c r="AA123" s="23">
        <v>9.7</v>
      </c>
      <c r="AB123" s="26"/>
      <c r="AC123" s="21"/>
      <c r="AD123" s="25"/>
      <c r="AE123" s="30"/>
      <c r="AF123" s="21"/>
    </row>
    <row r="124" spans="1:32" ht="57.75" thickBot="1">
      <c r="A124" s="21"/>
      <c r="B124" s="27" t="s">
        <v>7</v>
      </c>
      <c r="C124" s="23">
        <f>SUM(C121:C123)</f>
        <v>25</v>
      </c>
      <c r="D124" s="23">
        <f aca="true" t="shared" si="21" ref="D124:AF124">SUM(D121:D123)</f>
        <v>0</v>
      </c>
      <c r="E124" s="23">
        <f t="shared" si="21"/>
        <v>0</v>
      </c>
      <c r="F124" s="23">
        <f t="shared" si="21"/>
        <v>0</v>
      </c>
      <c r="G124" s="23">
        <f t="shared" si="21"/>
        <v>0</v>
      </c>
      <c r="H124" s="23">
        <f t="shared" si="21"/>
        <v>17</v>
      </c>
      <c r="I124" s="23">
        <f t="shared" si="21"/>
        <v>0</v>
      </c>
      <c r="J124" s="23">
        <f t="shared" si="21"/>
        <v>0</v>
      </c>
      <c r="K124" s="28">
        <f t="shared" si="21"/>
        <v>0</v>
      </c>
      <c r="L124" s="28">
        <f t="shared" si="21"/>
        <v>0</v>
      </c>
      <c r="M124" s="23">
        <f t="shared" si="21"/>
        <v>0</v>
      </c>
      <c r="N124" s="31">
        <f t="shared" si="21"/>
        <v>0</v>
      </c>
      <c r="O124" s="28">
        <f t="shared" si="21"/>
        <v>0</v>
      </c>
      <c r="P124" s="28">
        <f t="shared" si="21"/>
        <v>7.5</v>
      </c>
      <c r="Q124" s="28">
        <f t="shared" si="21"/>
        <v>6.3</v>
      </c>
      <c r="R124" s="28">
        <f t="shared" si="21"/>
        <v>0</v>
      </c>
      <c r="S124" s="28">
        <f t="shared" si="21"/>
        <v>0</v>
      </c>
      <c r="T124" s="28">
        <f t="shared" si="21"/>
        <v>229</v>
      </c>
      <c r="U124" s="28">
        <f t="shared" si="21"/>
        <v>0</v>
      </c>
      <c r="V124" s="28">
        <f t="shared" si="21"/>
        <v>0</v>
      </c>
      <c r="W124" s="28">
        <f t="shared" si="21"/>
        <v>0</v>
      </c>
      <c r="X124" s="23">
        <f t="shared" si="21"/>
        <v>0</v>
      </c>
      <c r="Y124" s="23">
        <f t="shared" si="21"/>
        <v>0</v>
      </c>
      <c r="Z124" s="24">
        <f t="shared" si="21"/>
        <v>0</v>
      </c>
      <c r="AA124" s="23">
        <f t="shared" si="21"/>
        <v>9.7</v>
      </c>
      <c r="AB124" s="23">
        <f t="shared" si="21"/>
        <v>0</v>
      </c>
      <c r="AC124" s="23">
        <f t="shared" si="21"/>
        <v>0</v>
      </c>
      <c r="AD124" s="23">
        <f t="shared" si="21"/>
        <v>1.2</v>
      </c>
      <c r="AE124" s="28">
        <f t="shared" si="21"/>
        <v>0</v>
      </c>
      <c r="AF124" s="23">
        <f t="shared" si="21"/>
        <v>0</v>
      </c>
    </row>
    <row r="125" spans="1:32" ht="57.75" thickBot="1">
      <c r="A125" s="178" t="s">
        <v>64</v>
      </c>
      <c r="B125" s="184"/>
      <c r="C125" s="184"/>
      <c r="D125" s="184"/>
      <c r="E125" s="184"/>
      <c r="F125" s="184"/>
      <c r="G125" s="184"/>
      <c r="H125" s="184"/>
      <c r="I125" s="184"/>
      <c r="J125" s="184"/>
      <c r="K125" s="184"/>
      <c r="L125" s="184"/>
      <c r="M125" s="184"/>
      <c r="N125" s="184"/>
      <c r="O125" s="184"/>
      <c r="P125" s="184"/>
      <c r="Q125" s="184"/>
      <c r="R125" s="184"/>
      <c r="S125" s="184"/>
      <c r="T125" s="184"/>
      <c r="U125" s="184"/>
      <c r="V125" s="184"/>
      <c r="W125" s="184"/>
      <c r="X125" s="184"/>
      <c r="Y125" s="184"/>
      <c r="Z125" s="184"/>
      <c r="AA125" s="184"/>
      <c r="AB125" s="184"/>
      <c r="AC125" s="184"/>
      <c r="AD125" s="184"/>
      <c r="AE125" s="184"/>
      <c r="AF125" s="179"/>
    </row>
    <row r="126" spans="1:32" ht="57.75" thickBot="1">
      <c r="A126" s="21" t="s">
        <v>36</v>
      </c>
      <c r="B126" s="29" t="s">
        <v>156</v>
      </c>
      <c r="C126" s="23"/>
      <c r="D126" s="25"/>
      <c r="E126" s="25"/>
      <c r="F126" s="25"/>
      <c r="G126" s="25"/>
      <c r="H126" s="25"/>
      <c r="I126" s="25"/>
      <c r="J126" s="25"/>
      <c r="K126" s="25">
        <v>150</v>
      </c>
      <c r="L126" s="26"/>
      <c r="M126" s="21"/>
      <c r="N126" s="26"/>
      <c r="O126" s="23"/>
      <c r="P126" s="26"/>
      <c r="Q126" s="23"/>
      <c r="R126" s="26"/>
      <c r="S126" s="23"/>
      <c r="T126" s="26"/>
      <c r="U126" s="23"/>
      <c r="V126" s="26"/>
      <c r="W126" s="23"/>
      <c r="X126" s="23"/>
      <c r="Y126" s="26"/>
      <c r="Z126" s="23"/>
      <c r="AA126" s="26"/>
      <c r="AB126" s="23"/>
      <c r="AC126" s="28"/>
      <c r="AD126" s="21"/>
      <c r="AE126" s="28"/>
      <c r="AF126" s="21"/>
    </row>
    <row r="127" spans="1:32" ht="57.75" thickBot="1">
      <c r="A127" s="21"/>
      <c r="B127" s="27" t="s">
        <v>31</v>
      </c>
      <c r="C127" s="23">
        <f aca="true" t="shared" si="22" ref="C127:AF127">SUM(C126:C126)</f>
        <v>0</v>
      </c>
      <c r="D127" s="23">
        <f t="shared" si="22"/>
        <v>0</v>
      </c>
      <c r="E127" s="23">
        <f t="shared" si="22"/>
        <v>0</v>
      </c>
      <c r="F127" s="23">
        <f t="shared" si="22"/>
        <v>0</v>
      </c>
      <c r="G127" s="23">
        <f t="shared" si="22"/>
        <v>0</v>
      </c>
      <c r="H127" s="23">
        <f t="shared" si="22"/>
        <v>0</v>
      </c>
      <c r="I127" s="23">
        <f t="shared" si="22"/>
        <v>0</v>
      </c>
      <c r="J127" s="23">
        <f t="shared" si="22"/>
        <v>0</v>
      </c>
      <c r="K127" s="23">
        <f t="shared" si="22"/>
        <v>150</v>
      </c>
      <c r="L127" s="28">
        <f t="shared" si="22"/>
        <v>0</v>
      </c>
      <c r="M127" s="23">
        <f t="shared" si="22"/>
        <v>0</v>
      </c>
      <c r="N127" s="24">
        <f t="shared" si="22"/>
        <v>0</v>
      </c>
      <c r="O127" s="23">
        <f t="shared" si="22"/>
        <v>0</v>
      </c>
      <c r="P127" s="23">
        <f t="shared" si="22"/>
        <v>0</v>
      </c>
      <c r="Q127" s="23">
        <f t="shared" si="22"/>
        <v>0</v>
      </c>
      <c r="R127" s="23">
        <f t="shared" si="22"/>
        <v>0</v>
      </c>
      <c r="S127" s="23">
        <f t="shared" si="22"/>
        <v>0</v>
      </c>
      <c r="T127" s="23">
        <f t="shared" si="22"/>
        <v>0</v>
      </c>
      <c r="U127" s="23">
        <f t="shared" si="22"/>
        <v>0</v>
      </c>
      <c r="V127" s="23">
        <f t="shared" si="22"/>
        <v>0</v>
      </c>
      <c r="W127" s="23">
        <f t="shared" si="22"/>
        <v>0</v>
      </c>
      <c r="X127" s="23">
        <f t="shared" si="22"/>
        <v>0</v>
      </c>
      <c r="Y127" s="23">
        <f t="shared" si="22"/>
        <v>0</v>
      </c>
      <c r="Z127" s="23">
        <f t="shared" si="22"/>
        <v>0</v>
      </c>
      <c r="AA127" s="23">
        <f t="shared" si="22"/>
        <v>0</v>
      </c>
      <c r="AB127" s="23">
        <f t="shared" si="22"/>
        <v>0</v>
      </c>
      <c r="AC127" s="23">
        <f t="shared" si="22"/>
        <v>0</v>
      </c>
      <c r="AD127" s="23">
        <f t="shared" si="22"/>
        <v>0</v>
      </c>
      <c r="AE127" s="28">
        <f t="shared" si="22"/>
        <v>0</v>
      </c>
      <c r="AF127" s="23">
        <f t="shared" si="22"/>
        <v>0</v>
      </c>
    </row>
    <row r="128" spans="1:32" ht="57.75" thickBot="1">
      <c r="A128" s="178" t="s">
        <v>33</v>
      </c>
      <c r="B128" s="184"/>
      <c r="C128" s="184"/>
      <c r="D128" s="184"/>
      <c r="E128" s="184"/>
      <c r="F128" s="184"/>
      <c r="G128" s="184"/>
      <c r="H128" s="184"/>
      <c r="I128" s="184"/>
      <c r="J128" s="184"/>
      <c r="K128" s="184"/>
      <c r="L128" s="184"/>
      <c r="M128" s="184"/>
      <c r="N128" s="184"/>
      <c r="O128" s="184"/>
      <c r="P128" s="184"/>
      <c r="Q128" s="184"/>
      <c r="R128" s="184"/>
      <c r="S128" s="184"/>
      <c r="T128" s="184"/>
      <c r="U128" s="184"/>
      <c r="V128" s="184"/>
      <c r="W128" s="184"/>
      <c r="X128" s="184"/>
      <c r="Y128" s="184"/>
      <c r="Z128" s="184"/>
      <c r="AA128" s="184"/>
      <c r="AB128" s="184"/>
      <c r="AC128" s="184"/>
      <c r="AD128" s="184"/>
      <c r="AE128" s="184"/>
      <c r="AF128" s="179"/>
    </row>
    <row r="129" spans="1:32" ht="57.75" thickBot="1">
      <c r="A129" s="23">
        <v>90</v>
      </c>
      <c r="B129" s="27" t="s">
        <v>147</v>
      </c>
      <c r="C129" s="23"/>
      <c r="D129" s="25"/>
      <c r="E129" s="25"/>
      <c r="F129" s="25"/>
      <c r="G129" s="25"/>
      <c r="H129" s="25"/>
      <c r="I129" s="25"/>
      <c r="J129" s="25">
        <v>44</v>
      </c>
      <c r="K129" s="26"/>
      <c r="L129" s="30"/>
      <c r="M129" s="21"/>
      <c r="N129" s="25"/>
      <c r="O129" s="26"/>
      <c r="P129" s="21"/>
      <c r="Q129" s="26"/>
      <c r="R129" s="21">
        <v>4</v>
      </c>
      <c r="S129" s="26">
        <v>13</v>
      </c>
      <c r="T129" s="21"/>
      <c r="U129" s="26"/>
      <c r="V129" s="21"/>
      <c r="W129" s="25"/>
      <c r="X129" s="26"/>
      <c r="Y129" s="23"/>
      <c r="Z129" s="25"/>
      <c r="AA129" s="26"/>
      <c r="AB129" s="21"/>
      <c r="AC129" s="23"/>
      <c r="AD129" s="26"/>
      <c r="AE129" s="30"/>
      <c r="AF129" s="23"/>
    </row>
    <row r="130" spans="1:32" ht="173.25" thickBot="1">
      <c r="A130" s="21">
        <v>52</v>
      </c>
      <c r="B130" s="27" t="s">
        <v>152</v>
      </c>
      <c r="C130" s="23"/>
      <c r="D130" s="25"/>
      <c r="E130" s="25"/>
      <c r="F130" s="25"/>
      <c r="G130" s="25">
        <v>8</v>
      </c>
      <c r="H130" s="25"/>
      <c r="I130" s="25">
        <v>20</v>
      </c>
      <c r="J130" s="25">
        <v>44</v>
      </c>
      <c r="K130" s="26"/>
      <c r="L130" s="30"/>
      <c r="M130" s="21"/>
      <c r="N130" s="25"/>
      <c r="O130" s="26"/>
      <c r="P130" s="23"/>
      <c r="Q130" s="26">
        <v>2</v>
      </c>
      <c r="R130" s="23"/>
      <c r="S130" s="26"/>
      <c r="T130" s="23"/>
      <c r="U130" s="30"/>
      <c r="V130" s="21"/>
      <c r="W130" s="25">
        <v>13</v>
      </c>
      <c r="X130" s="26"/>
      <c r="Y130" s="21"/>
      <c r="Z130" s="24">
        <v>10</v>
      </c>
      <c r="AA130" s="26"/>
      <c r="AB130" s="23"/>
      <c r="AC130" s="26"/>
      <c r="AD130" s="21"/>
      <c r="AE130" s="28"/>
      <c r="AF130" s="21"/>
    </row>
    <row r="131" spans="1:32" ht="57.75" thickBot="1">
      <c r="A131" s="21">
        <v>42</v>
      </c>
      <c r="B131" s="27" t="s">
        <v>165</v>
      </c>
      <c r="C131" s="23"/>
      <c r="D131" s="25"/>
      <c r="E131" s="25"/>
      <c r="F131" s="25"/>
      <c r="G131" s="25">
        <v>73</v>
      </c>
      <c r="H131" s="25"/>
      <c r="I131" s="25"/>
      <c r="J131" s="25">
        <v>35</v>
      </c>
      <c r="K131" s="25"/>
      <c r="L131" s="26"/>
      <c r="M131" s="21"/>
      <c r="N131" s="26"/>
      <c r="O131" s="21"/>
      <c r="P131" s="26"/>
      <c r="Q131" s="21">
        <v>8</v>
      </c>
      <c r="R131" s="26"/>
      <c r="S131" s="21"/>
      <c r="T131" s="26"/>
      <c r="U131" s="21"/>
      <c r="V131" s="26"/>
      <c r="W131" s="21"/>
      <c r="X131" s="21">
        <v>106</v>
      </c>
      <c r="Y131" s="26"/>
      <c r="Z131" s="21"/>
      <c r="AA131" s="21"/>
      <c r="AB131" s="26"/>
      <c r="AC131" s="21"/>
      <c r="AD131" s="25"/>
      <c r="AE131" s="30"/>
      <c r="AF131" s="21"/>
    </row>
    <row r="132" spans="1:32" ht="57.75" thickBot="1">
      <c r="A132" s="21">
        <v>20</v>
      </c>
      <c r="B132" s="27" t="s">
        <v>34</v>
      </c>
      <c r="C132" s="23"/>
      <c r="D132" s="24"/>
      <c r="E132" s="24"/>
      <c r="F132" s="24">
        <v>8</v>
      </c>
      <c r="G132" s="24"/>
      <c r="H132" s="25"/>
      <c r="I132" s="25"/>
      <c r="J132" s="25"/>
      <c r="K132" s="26"/>
      <c r="L132" s="30"/>
      <c r="M132" s="21"/>
      <c r="N132" s="25"/>
      <c r="O132" s="26"/>
      <c r="P132" s="23">
        <v>3</v>
      </c>
      <c r="Q132" s="26"/>
      <c r="R132" s="23"/>
      <c r="S132" s="26"/>
      <c r="T132" s="23"/>
      <c r="U132" s="26"/>
      <c r="V132" s="21"/>
      <c r="W132" s="24"/>
      <c r="X132" s="26"/>
      <c r="Y132" s="21"/>
      <c r="Z132" s="24"/>
      <c r="AA132" s="23"/>
      <c r="AB132" s="26"/>
      <c r="AC132" s="21"/>
      <c r="AD132" s="23"/>
      <c r="AE132" s="26"/>
      <c r="AF132" s="23"/>
    </row>
    <row r="133" spans="1:32" ht="115.5" thickBot="1">
      <c r="A133" s="21" t="s">
        <v>36</v>
      </c>
      <c r="B133" s="27" t="s">
        <v>69</v>
      </c>
      <c r="C133" s="25">
        <v>25</v>
      </c>
      <c r="D133" s="25"/>
      <c r="E133" s="25"/>
      <c r="F133" s="25"/>
      <c r="G133" s="25"/>
      <c r="H133" s="25"/>
      <c r="I133" s="25"/>
      <c r="J133" s="25"/>
      <c r="K133" s="26"/>
      <c r="L133" s="30"/>
      <c r="M133" s="21"/>
      <c r="N133" s="25"/>
      <c r="O133" s="25"/>
      <c r="P133" s="25"/>
      <c r="Q133" s="25"/>
      <c r="R133" s="25"/>
      <c r="S133" s="25"/>
      <c r="T133" s="25"/>
      <c r="U133" s="26"/>
      <c r="V133" s="21"/>
      <c r="W133" s="25"/>
      <c r="X133" s="25"/>
      <c r="Y133" s="25"/>
      <c r="Z133" s="25"/>
      <c r="AA133" s="25"/>
      <c r="AB133" s="25"/>
      <c r="AC133" s="25"/>
      <c r="AD133" s="25"/>
      <c r="AE133" s="26"/>
      <c r="AF133" s="21"/>
    </row>
    <row r="134" spans="1:32" ht="115.5" thickBot="1">
      <c r="A134" s="21" t="s">
        <v>36</v>
      </c>
      <c r="B134" s="27" t="s">
        <v>85</v>
      </c>
      <c r="C134" s="23"/>
      <c r="D134" s="25">
        <v>40</v>
      </c>
      <c r="E134" s="25"/>
      <c r="F134" s="25"/>
      <c r="G134" s="25"/>
      <c r="H134" s="25"/>
      <c r="I134" s="25"/>
      <c r="J134" s="25"/>
      <c r="K134" s="26"/>
      <c r="L134" s="30"/>
      <c r="M134" s="21"/>
      <c r="N134" s="25"/>
      <c r="O134" s="25"/>
      <c r="P134" s="25"/>
      <c r="Q134" s="25"/>
      <c r="R134" s="25"/>
      <c r="S134" s="25"/>
      <c r="T134" s="25"/>
      <c r="U134" s="26"/>
      <c r="V134" s="21"/>
      <c r="W134" s="25"/>
      <c r="X134" s="25"/>
      <c r="Y134" s="25"/>
      <c r="Z134" s="25"/>
      <c r="AA134" s="25"/>
      <c r="AB134" s="25"/>
      <c r="AC134" s="25"/>
      <c r="AD134" s="25"/>
      <c r="AE134" s="26"/>
      <c r="AF134" s="21"/>
    </row>
    <row r="135" spans="1:32" ht="57.75" thickBot="1">
      <c r="A135" s="21"/>
      <c r="B135" s="27" t="s">
        <v>7</v>
      </c>
      <c r="C135" s="23">
        <f aca="true" t="shared" si="23" ref="C135:AF135">SUM(C129:C134)</f>
        <v>25</v>
      </c>
      <c r="D135" s="23">
        <f t="shared" si="23"/>
        <v>40</v>
      </c>
      <c r="E135" s="23">
        <f t="shared" si="23"/>
        <v>0</v>
      </c>
      <c r="F135" s="23">
        <f t="shared" si="23"/>
        <v>8</v>
      </c>
      <c r="G135" s="23">
        <f t="shared" si="23"/>
        <v>81</v>
      </c>
      <c r="H135" s="23">
        <f t="shared" si="23"/>
        <v>0</v>
      </c>
      <c r="I135" s="23">
        <f t="shared" si="23"/>
        <v>20</v>
      </c>
      <c r="J135" s="23">
        <f t="shared" si="23"/>
        <v>123</v>
      </c>
      <c r="K135" s="28">
        <f t="shared" si="23"/>
        <v>0</v>
      </c>
      <c r="L135" s="28">
        <f t="shared" si="23"/>
        <v>0</v>
      </c>
      <c r="M135" s="23">
        <f t="shared" si="23"/>
        <v>0</v>
      </c>
      <c r="N135" s="31">
        <f t="shared" si="23"/>
        <v>0</v>
      </c>
      <c r="O135" s="28">
        <f t="shared" si="23"/>
        <v>0</v>
      </c>
      <c r="P135" s="28">
        <f t="shared" si="23"/>
        <v>3</v>
      </c>
      <c r="Q135" s="28">
        <f t="shared" si="23"/>
        <v>10</v>
      </c>
      <c r="R135" s="28">
        <f t="shared" si="23"/>
        <v>4</v>
      </c>
      <c r="S135" s="28">
        <f t="shared" si="23"/>
        <v>13</v>
      </c>
      <c r="T135" s="28">
        <f t="shared" si="23"/>
        <v>0</v>
      </c>
      <c r="U135" s="28">
        <f t="shared" si="23"/>
        <v>0</v>
      </c>
      <c r="V135" s="28">
        <f t="shared" si="23"/>
        <v>0</v>
      </c>
      <c r="W135" s="24">
        <f t="shared" si="23"/>
        <v>13</v>
      </c>
      <c r="X135" s="23">
        <f t="shared" si="23"/>
        <v>106</v>
      </c>
      <c r="Y135" s="23">
        <f t="shared" si="23"/>
        <v>0</v>
      </c>
      <c r="Z135" s="24">
        <f t="shared" si="23"/>
        <v>10</v>
      </c>
      <c r="AA135" s="23">
        <f t="shared" si="23"/>
        <v>0</v>
      </c>
      <c r="AB135" s="23">
        <f t="shared" si="23"/>
        <v>0</v>
      </c>
      <c r="AC135" s="23">
        <f t="shared" si="23"/>
        <v>0</v>
      </c>
      <c r="AD135" s="23">
        <f t="shared" si="23"/>
        <v>0</v>
      </c>
      <c r="AE135" s="28">
        <f t="shared" si="23"/>
        <v>0</v>
      </c>
      <c r="AF135" s="23">
        <f t="shared" si="23"/>
        <v>0</v>
      </c>
    </row>
    <row r="136" spans="1:32" ht="57.75" thickBot="1">
      <c r="A136" s="178" t="s">
        <v>30</v>
      </c>
      <c r="B136" s="184"/>
      <c r="C136" s="184"/>
      <c r="D136" s="184"/>
      <c r="E136" s="184"/>
      <c r="F136" s="184"/>
      <c r="G136" s="184"/>
      <c r="H136" s="184"/>
      <c r="I136" s="184"/>
      <c r="J136" s="184"/>
      <c r="K136" s="184"/>
      <c r="L136" s="184"/>
      <c r="M136" s="184"/>
      <c r="N136" s="184"/>
      <c r="O136" s="184"/>
      <c r="P136" s="184"/>
      <c r="Q136" s="184"/>
      <c r="R136" s="184"/>
      <c r="S136" s="184"/>
      <c r="T136" s="184"/>
      <c r="U136" s="184"/>
      <c r="V136" s="184"/>
      <c r="W136" s="184"/>
      <c r="X136" s="184"/>
      <c r="Y136" s="184"/>
      <c r="Z136" s="184"/>
      <c r="AA136" s="184"/>
      <c r="AB136" s="184"/>
      <c r="AC136" s="184"/>
      <c r="AD136" s="184"/>
      <c r="AE136" s="184"/>
      <c r="AF136" s="179"/>
    </row>
    <row r="137" spans="1:32" ht="57.75" thickBot="1">
      <c r="A137" s="21">
        <v>49</v>
      </c>
      <c r="B137" s="27" t="s">
        <v>109</v>
      </c>
      <c r="C137" s="23">
        <v>13</v>
      </c>
      <c r="D137" s="25"/>
      <c r="E137" s="25"/>
      <c r="F137" s="25"/>
      <c r="G137" s="25">
        <v>6</v>
      </c>
      <c r="H137" s="25"/>
      <c r="I137" s="25">
        <v>66</v>
      </c>
      <c r="J137" s="25">
        <v>224</v>
      </c>
      <c r="K137" s="26"/>
      <c r="L137" s="30"/>
      <c r="M137" s="21"/>
      <c r="N137" s="25"/>
      <c r="O137" s="21"/>
      <c r="P137" s="26"/>
      <c r="Q137" s="21">
        <v>3</v>
      </c>
      <c r="R137" s="26">
        <v>4</v>
      </c>
      <c r="S137" s="21">
        <v>10</v>
      </c>
      <c r="T137" s="26"/>
      <c r="U137" s="30"/>
      <c r="V137" s="21"/>
      <c r="W137" s="24"/>
      <c r="X137" s="26"/>
      <c r="Y137" s="21"/>
      <c r="Z137" s="26">
        <v>6</v>
      </c>
      <c r="AA137" s="21"/>
      <c r="AB137" s="26"/>
      <c r="AC137" s="23"/>
      <c r="AD137" s="21"/>
      <c r="AE137" s="30"/>
      <c r="AF137" s="21"/>
    </row>
    <row r="138" spans="1:32" ht="115.5" thickBot="1">
      <c r="A138" s="21" t="s">
        <v>36</v>
      </c>
      <c r="B138" s="27" t="s">
        <v>69</v>
      </c>
      <c r="C138" s="25">
        <v>20</v>
      </c>
      <c r="D138" s="25"/>
      <c r="E138" s="25"/>
      <c r="F138" s="25"/>
      <c r="G138" s="25"/>
      <c r="H138" s="25"/>
      <c r="I138" s="25"/>
      <c r="J138" s="25"/>
      <c r="K138" s="26"/>
      <c r="L138" s="30"/>
      <c r="M138" s="21"/>
      <c r="N138" s="25"/>
      <c r="O138" s="25"/>
      <c r="P138" s="25"/>
      <c r="Q138" s="25"/>
      <c r="R138" s="25"/>
      <c r="S138" s="25"/>
      <c r="T138" s="25"/>
      <c r="U138" s="26"/>
      <c r="V138" s="21"/>
      <c r="W138" s="24"/>
      <c r="X138" s="26"/>
      <c r="Y138" s="21"/>
      <c r="Z138" s="25"/>
      <c r="AA138" s="25"/>
      <c r="AB138" s="25"/>
      <c r="AC138" s="25"/>
      <c r="AD138" s="25"/>
      <c r="AE138" s="26"/>
      <c r="AF138" s="21"/>
    </row>
    <row r="139" spans="1:32" ht="57.75" thickBot="1">
      <c r="A139" s="37">
        <v>31</v>
      </c>
      <c r="B139" s="33" t="s">
        <v>10</v>
      </c>
      <c r="C139" s="23"/>
      <c r="D139" s="25"/>
      <c r="E139" s="25"/>
      <c r="F139" s="25"/>
      <c r="G139" s="25"/>
      <c r="H139" s="25"/>
      <c r="I139" s="25"/>
      <c r="J139" s="25"/>
      <c r="K139" s="26"/>
      <c r="L139" s="30"/>
      <c r="M139" s="21">
        <v>5</v>
      </c>
      <c r="N139" s="25"/>
      <c r="O139" s="25"/>
      <c r="P139" s="23">
        <v>12</v>
      </c>
      <c r="Q139" s="25"/>
      <c r="R139" s="25"/>
      <c r="S139" s="25"/>
      <c r="T139" s="25"/>
      <c r="U139" s="26"/>
      <c r="V139" s="21"/>
      <c r="W139" s="25"/>
      <c r="X139" s="25"/>
      <c r="Y139" s="25"/>
      <c r="Z139" s="25"/>
      <c r="AA139" s="25"/>
      <c r="AB139" s="23">
        <v>0.6</v>
      </c>
      <c r="AC139" s="25"/>
      <c r="AD139" s="25"/>
      <c r="AE139" s="26"/>
      <c r="AF139" s="21"/>
    </row>
    <row r="140" spans="1:32" ht="57.75" thickBot="1">
      <c r="A140" s="21"/>
      <c r="B140" s="27" t="s">
        <v>7</v>
      </c>
      <c r="C140" s="23">
        <f>SUM(C137:C139)</f>
        <v>33</v>
      </c>
      <c r="D140" s="23">
        <f aca="true" t="shared" si="24" ref="D140:AF140">SUM(D137:D139)</f>
        <v>0</v>
      </c>
      <c r="E140" s="23">
        <f t="shared" si="24"/>
        <v>0</v>
      </c>
      <c r="F140" s="23">
        <f t="shared" si="24"/>
        <v>0</v>
      </c>
      <c r="G140" s="23">
        <f t="shared" si="24"/>
        <v>6</v>
      </c>
      <c r="H140" s="23">
        <f t="shared" si="24"/>
        <v>0</v>
      </c>
      <c r="I140" s="23">
        <f t="shared" si="24"/>
        <v>66</v>
      </c>
      <c r="J140" s="23">
        <f t="shared" si="24"/>
        <v>224</v>
      </c>
      <c r="K140" s="28">
        <f t="shared" si="24"/>
        <v>0</v>
      </c>
      <c r="L140" s="28">
        <f t="shared" si="24"/>
        <v>0</v>
      </c>
      <c r="M140" s="23">
        <f t="shared" si="24"/>
        <v>5</v>
      </c>
      <c r="N140" s="31">
        <f t="shared" si="24"/>
        <v>0</v>
      </c>
      <c r="O140" s="28">
        <f t="shared" si="24"/>
        <v>0</v>
      </c>
      <c r="P140" s="28">
        <f t="shared" si="24"/>
        <v>12</v>
      </c>
      <c r="Q140" s="28">
        <f t="shared" si="24"/>
        <v>3</v>
      </c>
      <c r="R140" s="28">
        <f t="shared" si="24"/>
        <v>4</v>
      </c>
      <c r="S140" s="28">
        <f t="shared" si="24"/>
        <v>10</v>
      </c>
      <c r="T140" s="28">
        <f t="shared" si="24"/>
        <v>0</v>
      </c>
      <c r="U140" s="28">
        <f t="shared" si="24"/>
        <v>0</v>
      </c>
      <c r="V140" s="28">
        <f t="shared" si="24"/>
        <v>0</v>
      </c>
      <c r="W140" s="24">
        <f t="shared" si="24"/>
        <v>0</v>
      </c>
      <c r="X140" s="23">
        <f t="shared" si="24"/>
        <v>0</v>
      </c>
      <c r="Y140" s="23">
        <f t="shared" si="24"/>
        <v>0</v>
      </c>
      <c r="Z140" s="24">
        <f t="shared" si="24"/>
        <v>6</v>
      </c>
      <c r="AA140" s="23">
        <f t="shared" si="24"/>
        <v>0</v>
      </c>
      <c r="AB140" s="23">
        <f t="shared" si="24"/>
        <v>0.6</v>
      </c>
      <c r="AC140" s="23">
        <f t="shared" si="24"/>
        <v>0</v>
      </c>
      <c r="AD140" s="23">
        <f t="shared" si="24"/>
        <v>0</v>
      </c>
      <c r="AE140" s="28">
        <f t="shared" si="24"/>
        <v>0</v>
      </c>
      <c r="AF140" s="23">
        <f t="shared" si="24"/>
        <v>0</v>
      </c>
    </row>
    <row r="141" spans="1:32" ht="115.5" thickBot="1">
      <c r="A141" s="14"/>
      <c r="B141" s="27" t="s">
        <v>86</v>
      </c>
      <c r="C141" s="23"/>
      <c r="D141" s="23"/>
      <c r="E141" s="23"/>
      <c r="F141" s="23"/>
      <c r="G141" s="23"/>
      <c r="H141" s="23"/>
      <c r="I141" s="23"/>
      <c r="J141" s="23"/>
      <c r="K141" s="28"/>
      <c r="L141" s="28"/>
      <c r="M141" s="23"/>
      <c r="N141" s="24"/>
      <c r="O141" s="23"/>
      <c r="P141" s="23"/>
      <c r="Q141" s="23"/>
      <c r="R141" s="23"/>
      <c r="S141" s="23"/>
      <c r="T141" s="23"/>
      <c r="U141" s="28"/>
      <c r="V141" s="23"/>
      <c r="W141" s="24"/>
      <c r="X141" s="23"/>
      <c r="Y141" s="23"/>
      <c r="Z141" s="24"/>
      <c r="AA141" s="23"/>
      <c r="AB141" s="23"/>
      <c r="AC141" s="23"/>
      <c r="AD141" s="23"/>
      <c r="AE141" s="28">
        <v>5</v>
      </c>
      <c r="AF141" s="23"/>
    </row>
    <row r="142" spans="1:32" ht="57.75" thickBot="1">
      <c r="A142" s="21"/>
      <c r="B142" s="34" t="s">
        <v>11</v>
      </c>
      <c r="C142" s="23">
        <f aca="true" t="shared" si="25" ref="C142:AD142">C124+C127+C135+C140</f>
        <v>83</v>
      </c>
      <c r="D142" s="23">
        <f t="shared" si="25"/>
        <v>40</v>
      </c>
      <c r="E142" s="23">
        <f t="shared" si="25"/>
        <v>0</v>
      </c>
      <c r="F142" s="23">
        <f t="shared" si="25"/>
        <v>8</v>
      </c>
      <c r="G142" s="23">
        <f t="shared" si="25"/>
        <v>87</v>
      </c>
      <c r="H142" s="23">
        <f t="shared" si="25"/>
        <v>17</v>
      </c>
      <c r="I142" s="23">
        <f t="shared" si="25"/>
        <v>86</v>
      </c>
      <c r="J142" s="23">
        <f t="shared" si="25"/>
        <v>347</v>
      </c>
      <c r="K142" s="23">
        <f t="shared" si="25"/>
        <v>150</v>
      </c>
      <c r="L142" s="28">
        <f t="shared" si="25"/>
        <v>0</v>
      </c>
      <c r="M142" s="23">
        <f t="shared" si="25"/>
        <v>5</v>
      </c>
      <c r="N142" s="24">
        <f t="shared" si="25"/>
        <v>0</v>
      </c>
      <c r="O142" s="23">
        <f t="shared" si="25"/>
        <v>0</v>
      </c>
      <c r="P142" s="23">
        <f t="shared" si="25"/>
        <v>22.5</v>
      </c>
      <c r="Q142" s="23">
        <f t="shared" si="25"/>
        <v>19.3</v>
      </c>
      <c r="R142" s="23">
        <f t="shared" si="25"/>
        <v>8</v>
      </c>
      <c r="S142" s="23">
        <f t="shared" si="25"/>
        <v>23</v>
      </c>
      <c r="T142" s="23">
        <f t="shared" si="25"/>
        <v>229</v>
      </c>
      <c r="U142" s="23">
        <f t="shared" si="25"/>
        <v>0</v>
      </c>
      <c r="V142" s="23">
        <f t="shared" si="25"/>
        <v>0</v>
      </c>
      <c r="W142" s="23">
        <f t="shared" si="25"/>
        <v>13</v>
      </c>
      <c r="X142" s="23">
        <f t="shared" si="25"/>
        <v>106</v>
      </c>
      <c r="Y142" s="23">
        <f t="shared" si="25"/>
        <v>0</v>
      </c>
      <c r="Z142" s="23">
        <f t="shared" si="25"/>
        <v>16</v>
      </c>
      <c r="AA142" s="23">
        <f t="shared" si="25"/>
        <v>9.7</v>
      </c>
      <c r="AB142" s="23">
        <f t="shared" si="25"/>
        <v>0.6</v>
      </c>
      <c r="AC142" s="23">
        <f t="shared" si="25"/>
        <v>0</v>
      </c>
      <c r="AD142" s="23">
        <f t="shared" si="25"/>
        <v>1.2</v>
      </c>
      <c r="AE142" s="28">
        <v>5</v>
      </c>
      <c r="AF142" s="23">
        <f>AF124+AF127+AF135+AF140</f>
        <v>0</v>
      </c>
    </row>
    <row r="143" spans="1:32" ht="47.25" customHeight="1" thickBot="1">
      <c r="A143" s="171" t="s">
        <v>173</v>
      </c>
      <c r="B143" s="172"/>
      <c r="C143" s="172"/>
      <c r="D143" s="172"/>
      <c r="E143" s="172"/>
      <c r="F143" s="172"/>
      <c r="G143" s="172"/>
      <c r="H143" s="172"/>
      <c r="I143" s="172"/>
      <c r="J143" s="172"/>
      <c r="K143" s="172"/>
      <c r="L143" s="172"/>
      <c r="M143" s="172"/>
      <c r="N143" s="172"/>
      <c r="O143" s="172"/>
      <c r="P143" s="172"/>
      <c r="Q143" s="172"/>
      <c r="R143" s="172"/>
      <c r="S143" s="172"/>
      <c r="T143" s="172"/>
      <c r="U143" s="172"/>
      <c r="V143" s="172"/>
      <c r="W143" s="172"/>
      <c r="X143" s="172"/>
      <c r="Y143" s="172"/>
      <c r="Z143" s="172"/>
      <c r="AA143" s="172"/>
      <c r="AB143" s="172"/>
      <c r="AC143" s="172"/>
      <c r="AD143" s="172"/>
      <c r="AE143" s="172"/>
      <c r="AF143" s="173"/>
    </row>
    <row r="144" spans="1:32" ht="57.75" thickBot="1">
      <c r="A144" s="171" t="s">
        <v>14</v>
      </c>
      <c r="B144" s="172"/>
      <c r="C144" s="172"/>
      <c r="D144" s="172"/>
      <c r="E144" s="172"/>
      <c r="F144" s="172"/>
      <c r="G144" s="172"/>
      <c r="H144" s="172"/>
      <c r="I144" s="172"/>
      <c r="J144" s="172"/>
      <c r="K144" s="172"/>
      <c r="L144" s="172"/>
      <c r="M144" s="172"/>
      <c r="N144" s="172"/>
      <c r="O144" s="172"/>
      <c r="P144" s="172"/>
      <c r="Q144" s="172"/>
      <c r="R144" s="172"/>
      <c r="S144" s="172"/>
      <c r="T144" s="172"/>
      <c r="U144" s="172"/>
      <c r="V144" s="172"/>
      <c r="W144" s="172"/>
      <c r="X144" s="172"/>
      <c r="Y144" s="172"/>
      <c r="Z144" s="172"/>
      <c r="AA144" s="172"/>
      <c r="AB144" s="172"/>
      <c r="AC144" s="172"/>
      <c r="AD144" s="172"/>
      <c r="AE144" s="172"/>
      <c r="AF144" s="173"/>
    </row>
    <row r="145" spans="1:32" ht="45.75" customHeight="1">
      <c r="A145" s="185" t="s">
        <v>158</v>
      </c>
      <c r="B145" s="187" t="s">
        <v>25</v>
      </c>
      <c r="C145" s="167" t="s">
        <v>69</v>
      </c>
      <c r="D145" s="167" t="s">
        <v>70</v>
      </c>
      <c r="E145" s="167" t="s">
        <v>71</v>
      </c>
      <c r="F145" s="167" t="s">
        <v>72</v>
      </c>
      <c r="G145" s="167" t="s">
        <v>65</v>
      </c>
      <c r="H145" s="167" t="s">
        <v>73</v>
      </c>
      <c r="I145" s="167" t="s">
        <v>133</v>
      </c>
      <c r="J145" s="167" t="s">
        <v>124</v>
      </c>
      <c r="K145" s="130"/>
      <c r="L145" s="130"/>
      <c r="M145" s="167" t="s">
        <v>141</v>
      </c>
      <c r="N145" s="215" t="s">
        <v>75</v>
      </c>
      <c r="O145" s="167" t="s">
        <v>53</v>
      </c>
      <c r="P145" s="167" t="s">
        <v>54</v>
      </c>
      <c r="Q145" s="167" t="s">
        <v>76</v>
      </c>
      <c r="R145" s="167" t="s">
        <v>55</v>
      </c>
      <c r="S145" s="167" t="s">
        <v>77</v>
      </c>
      <c r="T145" s="167" t="s">
        <v>80</v>
      </c>
      <c r="U145" s="176" t="s">
        <v>84</v>
      </c>
      <c r="V145" s="9"/>
      <c r="W145" s="215" t="s">
        <v>128</v>
      </c>
      <c r="X145" s="167" t="s">
        <v>134</v>
      </c>
      <c r="Y145" s="167" t="s">
        <v>135</v>
      </c>
      <c r="Z145" s="215" t="s">
        <v>56</v>
      </c>
      <c r="AA145" s="167" t="s">
        <v>57</v>
      </c>
      <c r="AB145" s="167" t="s">
        <v>59</v>
      </c>
      <c r="AC145" s="9"/>
      <c r="AD145" s="167" t="s">
        <v>78</v>
      </c>
      <c r="AE145" s="176" t="s">
        <v>58</v>
      </c>
      <c r="AF145" s="167" t="s">
        <v>79</v>
      </c>
    </row>
    <row r="146" spans="1:32" ht="409.5" customHeight="1" thickBot="1">
      <c r="A146" s="186"/>
      <c r="B146" s="188"/>
      <c r="C146" s="168"/>
      <c r="D146" s="168"/>
      <c r="E146" s="168"/>
      <c r="F146" s="168"/>
      <c r="G146" s="168"/>
      <c r="H146" s="168"/>
      <c r="I146" s="168"/>
      <c r="J146" s="168"/>
      <c r="K146" s="131" t="s">
        <v>74</v>
      </c>
      <c r="L146" s="131" t="s">
        <v>154</v>
      </c>
      <c r="M146" s="168"/>
      <c r="N146" s="216"/>
      <c r="O146" s="168"/>
      <c r="P146" s="168"/>
      <c r="Q146" s="168"/>
      <c r="R146" s="168"/>
      <c r="S146" s="168"/>
      <c r="T146" s="168"/>
      <c r="U146" s="177"/>
      <c r="V146" s="10" t="s">
        <v>155</v>
      </c>
      <c r="W146" s="216"/>
      <c r="X146" s="168"/>
      <c r="Y146" s="168"/>
      <c r="Z146" s="216"/>
      <c r="AA146" s="168"/>
      <c r="AB146" s="168"/>
      <c r="AC146" s="10" t="s">
        <v>66</v>
      </c>
      <c r="AD146" s="168"/>
      <c r="AE146" s="177"/>
      <c r="AF146" s="168"/>
    </row>
    <row r="147" spans="1:32" ht="57.75" thickBot="1">
      <c r="A147" s="14">
        <v>1</v>
      </c>
      <c r="B147" s="15">
        <v>2</v>
      </c>
      <c r="C147" s="17">
        <v>3</v>
      </c>
      <c r="D147" s="16">
        <v>4</v>
      </c>
      <c r="E147" s="16">
        <v>5</v>
      </c>
      <c r="F147" s="16">
        <v>6</v>
      </c>
      <c r="G147" s="16">
        <v>7</v>
      </c>
      <c r="H147" s="16" t="s">
        <v>60</v>
      </c>
      <c r="I147" s="16">
        <v>9</v>
      </c>
      <c r="J147" s="132">
        <v>10</v>
      </c>
      <c r="K147" s="19">
        <v>11</v>
      </c>
      <c r="L147" s="19">
        <v>12</v>
      </c>
      <c r="M147" s="16">
        <v>13</v>
      </c>
      <c r="N147" s="133">
        <v>14</v>
      </c>
      <c r="O147" s="16">
        <v>15</v>
      </c>
      <c r="P147" s="18">
        <v>16</v>
      </c>
      <c r="Q147" s="16">
        <v>17</v>
      </c>
      <c r="R147" s="18">
        <v>18</v>
      </c>
      <c r="S147" s="16">
        <v>19</v>
      </c>
      <c r="T147" s="18">
        <v>20</v>
      </c>
      <c r="U147" s="18">
        <v>20</v>
      </c>
      <c r="V147" s="16">
        <v>21</v>
      </c>
      <c r="W147" s="16">
        <v>22</v>
      </c>
      <c r="X147" s="16">
        <v>23</v>
      </c>
      <c r="Y147" s="133">
        <v>24</v>
      </c>
      <c r="Z147" s="133">
        <v>25</v>
      </c>
      <c r="AA147" s="18">
        <v>26</v>
      </c>
      <c r="AB147" s="16">
        <v>27</v>
      </c>
      <c r="AC147" s="16">
        <v>28</v>
      </c>
      <c r="AD147" s="18">
        <v>29</v>
      </c>
      <c r="AE147" s="19">
        <v>30</v>
      </c>
      <c r="AF147" s="16">
        <v>31</v>
      </c>
    </row>
    <row r="148" spans="1:32" ht="57.75" thickBot="1">
      <c r="A148" s="171" t="s">
        <v>6</v>
      </c>
      <c r="B148" s="172"/>
      <c r="C148" s="172"/>
      <c r="D148" s="172"/>
      <c r="E148" s="172"/>
      <c r="F148" s="172"/>
      <c r="G148" s="172"/>
      <c r="H148" s="172"/>
      <c r="I148" s="172"/>
      <c r="J148" s="172"/>
      <c r="K148" s="172"/>
      <c r="L148" s="172"/>
      <c r="M148" s="172"/>
      <c r="N148" s="172"/>
      <c r="O148" s="172"/>
      <c r="P148" s="172"/>
      <c r="Q148" s="172"/>
      <c r="R148" s="172"/>
      <c r="S148" s="172"/>
      <c r="T148" s="172"/>
      <c r="U148" s="172"/>
      <c r="V148" s="172"/>
      <c r="W148" s="172"/>
      <c r="X148" s="172"/>
      <c r="Y148" s="172"/>
      <c r="Z148" s="172"/>
      <c r="AA148" s="172"/>
      <c r="AB148" s="172"/>
      <c r="AC148" s="172"/>
      <c r="AD148" s="172"/>
      <c r="AE148" s="172"/>
      <c r="AF148" s="173"/>
    </row>
    <row r="149" spans="1:32" ht="173.25" thickBot="1">
      <c r="A149" s="21">
        <v>10</v>
      </c>
      <c r="B149" s="22" t="s">
        <v>208</v>
      </c>
      <c r="C149" s="23"/>
      <c r="D149" s="24"/>
      <c r="E149" s="24"/>
      <c r="F149" s="24"/>
      <c r="G149" s="24">
        <v>20</v>
      </c>
      <c r="H149" s="25"/>
      <c r="I149" s="25"/>
      <c r="J149" s="25"/>
      <c r="K149" s="26"/>
      <c r="L149" s="30"/>
      <c r="M149" s="21"/>
      <c r="N149" s="25"/>
      <c r="O149" s="26"/>
      <c r="P149" s="23">
        <v>5</v>
      </c>
      <c r="Q149" s="26">
        <v>3</v>
      </c>
      <c r="R149" s="23"/>
      <c r="S149" s="26"/>
      <c r="T149" s="23">
        <v>150</v>
      </c>
      <c r="U149" s="26"/>
      <c r="V149" s="21"/>
      <c r="W149" s="24"/>
      <c r="X149" s="23"/>
      <c r="Y149" s="25"/>
      <c r="Z149" s="24"/>
      <c r="AA149" s="23"/>
      <c r="AB149" s="23"/>
      <c r="AC149" s="26"/>
      <c r="AD149" s="23"/>
      <c r="AE149" s="26"/>
      <c r="AF149" s="23"/>
    </row>
    <row r="150" spans="1:32" ht="57.75" thickBot="1">
      <c r="A150" s="37">
        <v>59</v>
      </c>
      <c r="B150" s="33" t="s">
        <v>46</v>
      </c>
      <c r="C150" s="23"/>
      <c r="D150" s="24"/>
      <c r="E150" s="24"/>
      <c r="F150" s="24"/>
      <c r="G150" s="24"/>
      <c r="H150" s="25"/>
      <c r="I150" s="25"/>
      <c r="J150" s="25"/>
      <c r="K150" s="26"/>
      <c r="L150" s="30"/>
      <c r="M150" s="21"/>
      <c r="N150" s="25"/>
      <c r="O150" s="25"/>
      <c r="P150" s="23">
        <v>12</v>
      </c>
      <c r="Q150" s="25"/>
      <c r="R150" s="25"/>
      <c r="S150" s="25"/>
      <c r="T150" s="25">
        <v>50</v>
      </c>
      <c r="U150" s="26"/>
      <c r="V150" s="21"/>
      <c r="W150" s="25"/>
      <c r="X150" s="25"/>
      <c r="Y150" s="25"/>
      <c r="Z150" s="25"/>
      <c r="AA150" s="25"/>
      <c r="AB150" s="23">
        <v>0.6</v>
      </c>
      <c r="AC150" s="25"/>
      <c r="AD150" s="25"/>
      <c r="AE150" s="26"/>
      <c r="AF150" s="21"/>
    </row>
    <row r="151" spans="1:32" ht="173.25" thickBot="1">
      <c r="A151" s="42" t="s">
        <v>36</v>
      </c>
      <c r="B151" s="39" t="s">
        <v>164</v>
      </c>
      <c r="C151" s="38"/>
      <c r="D151" s="40"/>
      <c r="E151" s="40"/>
      <c r="F151" s="40"/>
      <c r="G151" s="40"/>
      <c r="H151" s="40"/>
      <c r="I151" s="40"/>
      <c r="J151" s="40"/>
      <c r="K151" s="40"/>
      <c r="L151" s="41"/>
      <c r="M151" s="42"/>
      <c r="N151" s="40"/>
      <c r="O151" s="25">
        <v>70</v>
      </c>
      <c r="P151" s="23"/>
      <c r="Q151" s="25"/>
      <c r="R151" s="25"/>
      <c r="S151" s="25"/>
      <c r="T151" s="25"/>
      <c r="U151" s="26"/>
      <c r="V151" s="21"/>
      <c r="W151" s="25"/>
      <c r="X151" s="25"/>
      <c r="Y151" s="25"/>
      <c r="Z151" s="25"/>
      <c r="AA151" s="25"/>
      <c r="AB151" s="23"/>
      <c r="AC151" s="25"/>
      <c r="AD151" s="25"/>
      <c r="AE151" s="26"/>
      <c r="AF151" s="21"/>
    </row>
    <row r="152" spans="1:32" ht="57.75" thickBot="1">
      <c r="A152" s="21">
        <v>16</v>
      </c>
      <c r="B152" s="27" t="s">
        <v>43</v>
      </c>
      <c r="C152" s="25">
        <v>25</v>
      </c>
      <c r="D152" s="24"/>
      <c r="E152" s="24"/>
      <c r="F152" s="24"/>
      <c r="G152" s="24"/>
      <c r="H152" s="25"/>
      <c r="I152" s="25"/>
      <c r="J152" s="25"/>
      <c r="K152" s="26"/>
      <c r="L152" s="30"/>
      <c r="M152" s="21"/>
      <c r="N152" s="25"/>
      <c r="O152" s="26"/>
      <c r="P152" s="23"/>
      <c r="Q152" s="26">
        <v>5</v>
      </c>
      <c r="R152" s="23"/>
      <c r="S152" s="26"/>
      <c r="T152" s="23"/>
      <c r="U152" s="26"/>
      <c r="V152" s="21"/>
      <c r="W152" s="24"/>
      <c r="X152" s="21"/>
      <c r="Y152" s="25"/>
      <c r="Z152" s="24"/>
      <c r="AA152" s="23"/>
      <c r="AB152" s="26"/>
      <c r="AC152" s="21"/>
      <c r="AD152" s="23"/>
      <c r="AE152" s="26"/>
      <c r="AF152" s="23"/>
    </row>
    <row r="153" spans="1:32" ht="57.75" thickBot="1">
      <c r="A153" s="21"/>
      <c r="B153" s="27" t="s">
        <v>7</v>
      </c>
      <c r="C153" s="21">
        <f aca="true" t="shared" si="26" ref="C153:AF153">SUM(C149:C152)</f>
        <v>25</v>
      </c>
      <c r="D153" s="21">
        <f t="shared" si="26"/>
        <v>0</v>
      </c>
      <c r="E153" s="21">
        <f t="shared" si="26"/>
        <v>0</v>
      </c>
      <c r="F153" s="21">
        <f t="shared" si="26"/>
        <v>0</v>
      </c>
      <c r="G153" s="21">
        <f t="shared" si="26"/>
        <v>20</v>
      </c>
      <c r="H153" s="21">
        <f t="shared" si="26"/>
        <v>0</v>
      </c>
      <c r="I153" s="21">
        <f t="shared" si="26"/>
        <v>0</v>
      </c>
      <c r="J153" s="21">
        <f t="shared" si="26"/>
        <v>0</v>
      </c>
      <c r="K153" s="30">
        <f t="shared" si="26"/>
        <v>0</v>
      </c>
      <c r="L153" s="30">
        <f t="shared" si="26"/>
        <v>0</v>
      </c>
      <c r="M153" s="21">
        <f t="shared" si="26"/>
        <v>0</v>
      </c>
      <c r="N153" s="26">
        <f t="shared" si="26"/>
        <v>0</v>
      </c>
      <c r="O153" s="30">
        <f t="shared" si="26"/>
        <v>70</v>
      </c>
      <c r="P153" s="30">
        <f t="shared" si="26"/>
        <v>17</v>
      </c>
      <c r="Q153" s="30">
        <f t="shared" si="26"/>
        <v>8</v>
      </c>
      <c r="R153" s="30">
        <f t="shared" si="26"/>
        <v>0</v>
      </c>
      <c r="S153" s="30">
        <f t="shared" si="26"/>
        <v>0</v>
      </c>
      <c r="T153" s="30">
        <f t="shared" si="26"/>
        <v>200</v>
      </c>
      <c r="U153" s="30">
        <f t="shared" si="26"/>
        <v>0</v>
      </c>
      <c r="V153" s="30">
        <f t="shared" si="26"/>
        <v>0</v>
      </c>
      <c r="W153" s="30">
        <f t="shared" si="26"/>
        <v>0</v>
      </c>
      <c r="X153" s="21">
        <f t="shared" si="26"/>
        <v>0</v>
      </c>
      <c r="Y153" s="21">
        <f t="shared" si="26"/>
        <v>0</v>
      </c>
      <c r="Z153" s="25">
        <f t="shared" si="26"/>
        <v>0</v>
      </c>
      <c r="AA153" s="21">
        <f t="shared" si="26"/>
        <v>0</v>
      </c>
      <c r="AB153" s="21">
        <f t="shared" si="26"/>
        <v>0.6</v>
      </c>
      <c r="AC153" s="21">
        <f t="shared" si="26"/>
        <v>0</v>
      </c>
      <c r="AD153" s="21">
        <f t="shared" si="26"/>
        <v>0</v>
      </c>
      <c r="AE153" s="30">
        <f t="shared" si="26"/>
        <v>0</v>
      </c>
      <c r="AF153" s="21">
        <f t="shared" si="26"/>
        <v>0</v>
      </c>
    </row>
    <row r="154" spans="1:32" ht="57.75" thickBot="1">
      <c r="A154" s="178" t="s">
        <v>64</v>
      </c>
      <c r="B154" s="184"/>
      <c r="C154" s="184"/>
      <c r="D154" s="184"/>
      <c r="E154" s="184"/>
      <c r="F154" s="184"/>
      <c r="G154" s="184"/>
      <c r="H154" s="184"/>
      <c r="I154" s="184"/>
      <c r="J154" s="184"/>
      <c r="K154" s="184"/>
      <c r="L154" s="184"/>
      <c r="M154" s="184"/>
      <c r="N154" s="184"/>
      <c r="O154" s="184"/>
      <c r="P154" s="184"/>
      <c r="Q154" s="184"/>
      <c r="R154" s="184"/>
      <c r="S154" s="184"/>
      <c r="T154" s="184"/>
      <c r="U154" s="184"/>
      <c r="V154" s="184"/>
      <c r="W154" s="184"/>
      <c r="X154" s="184"/>
      <c r="Y154" s="184"/>
      <c r="Z154" s="184"/>
      <c r="AA154" s="184"/>
      <c r="AB154" s="184"/>
      <c r="AC154" s="184"/>
      <c r="AD154" s="184"/>
      <c r="AE154" s="184"/>
      <c r="AF154" s="179"/>
    </row>
    <row r="155" spans="1:32" ht="173.25" thickBot="1">
      <c r="A155" s="21">
        <v>76</v>
      </c>
      <c r="B155" s="27" t="s">
        <v>161</v>
      </c>
      <c r="C155" s="25"/>
      <c r="D155" s="25"/>
      <c r="E155" s="25"/>
      <c r="F155" s="25"/>
      <c r="G155" s="25"/>
      <c r="H155" s="25"/>
      <c r="I155" s="25"/>
      <c r="J155" s="25"/>
      <c r="K155" s="26"/>
      <c r="L155" s="28"/>
      <c r="M155" s="21">
        <v>110</v>
      </c>
      <c r="N155" s="24"/>
      <c r="O155" s="26"/>
      <c r="P155" s="21"/>
      <c r="Q155" s="26"/>
      <c r="R155" s="23"/>
      <c r="S155" s="26"/>
      <c r="T155" s="23"/>
      <c r="U155" s="26"/>
      <c r="V155" s="21"/>
      <c r="W155" s="24"/>
      <c r="X155" s="26"/>
      <c r="Y155" s="23"/>
      <c r="Z155" s="24"/>
      <c r="AA155" s="26"/>
      <c r="AB155" s="23"/>
      <c r="AC155" s="26"/>
      <c r="AD155" s="23"/>
      <c r="AE155" s="28"/>
      <c r="AF155" s="21"/>
    </row>
    <row r="156" spans="1:32" ht="57.75" thickBot="1">
      <c r="A156" s="21"/>
      <c r="B156" s="27" t="s">
        <v>31</v>
      </c>
      <c r="C156" s="25">
        <f aca="true" t="shared" si="27" ref="C156:AF156">SUM(C155:C155)</f>
        <v>0</v>
      </c>
      <c r="D156" s="25">
        <f t="shared" si="27"/>
        <v>0</v>
      </c>
      <c r="E156" s="25">
        <f t="shared" si="27"/>
        <v>0</v>
      </c>
      <c r="F156" s="25">
        <f t="shared" si="27"/>
        <v>0</v>
      </c>
      <c r="G156" s="25">
        <f t="shared" si="27"/>
        <v>0</v>
      </c>
      <c r="H156" s="25">
        <f t="shared" si="27"/>
        <v>0</v>
      </c>
      <c r="I156" s="25">
        <f t="shared" si="27"/>
        <v>0</v>
      </c>
      <c r="J156" s="25">
        <f t="shared" si="27"/>
        <v>0</v>
      </c>
      <c r="K156" s="25">
        <f t="shared" si="27"/>
        <v>0</v>
      </c>
      <c r="L156" s="26">
        <f t="shared" si="27"/>
        <v>0</v>
      </c>
      <c r="M156" s="21">
        <f t="shared" si="27"/>
        <v>110</v>
      </c>
      <c r="N156" s="25">
        <f t="shared" si="27"/>
        <v>0</v>
      </c>
      <c r="O156" s="25">
        <f t="shared" si="27"/>
        <v>0</v>
      </c>
      <c r="P156" s="25">
        <f t="shared" si="27"/>
        <v>0</v>
      </c>
      <c r="Q156" s="25">
        <f t="shared" si="27"/>
        <v>0</v>
      </c>
      <c r="R156" s="25">
        <f t="shared" si="27"/>
        <v>0</v>
      </c>
      <c r="S156" s="25">
        <f t="shared" si="27"/>
        <v>0</v>
      </c>
      <c r="T156" s="25">
        <f t="shared" si="27"/>
        <v>0</v>
      </c>
      <c r="U156" s="25">
        <f t="shared" si="27"/>
        <v>0</v>
      </c>
      <c r="V156" s="25">
        <f t="shared" si="27"/>
        <v>0</v>
      </c>
      <c r="W156" s="25">
        <f t="shared" si="27"/>
        <v>0</v>
      </c>
      <c r="X156" s="25">
        <f t="shared" si="27"/>
        <v>0</v>
      </c>
      <c r="Y156" s="25">
        <f t="shared" si="27"/>
        <v>0</v>
      </c>
      <c r="Z156" s="25">
        <f t="shared" si="27"/>
        <v>0</v>
      </c>
      <c r="AA156" s="25">
        <f t="shared" si="27"/>
        <v>0</v>
      </c>
      <c r="AB156" s="25">
        <f t="shared" si="27"/>
        <v>0</v>
      </c>
      <c r="AC156" s="25">
        <f t="shared" si="27"/>
        <v>0</v>
      </c>
      <c r="AD156" s="25">
        <f t="shared" si="27"/>
        <v>0</v>
      </c>
      <c r="AE156" s="26">
        <f t="shared" si="27"/>
        <v>0</v>
      </c>
      <c r="AF156" s="21">
        <f t="shared" si="27"/>
        <v>0</v>
      </c>
    </row>
    <row r="157" spans="1:32" ht="57.75" thickBot="1">
      <c r="A157" s="178" t="s">
        <v>33</v>
      </c>
      <c r="B157" s="184"/>
      <c r="C157" s="184"/>
      <c r="D157" s="184"/>
      <c r="E157" s="184"/>
      <c r="F157" s="184"/>
      <c r="G157" s="184"/>
      <c r="H157" s="184"/>
      <c r="I157" s="184"/>
      <c r="J157" s="184"/>
      <c r="K157" s="184"/>
      <c r="L157" s="184"/>
      <c r="M157" s="184"/>
      <c r="N157" s="184"/>
      <c r="O157" s="184"/>
      <c r="P157" s="184"/>
      <c r="Q157" s="184"/>
      <c r="R157" s="184"/>
      <c r="S157" s="184"/>
      <c r="T157" s="184"/>
      <c r="U157" s="184"/>
      <c r="V157" s="184"/>
      <c r="W157" s="184"/>
      <c r="X157" s="184"/>
      <c r="Y157" s="184"/>
      <c r="Z157" s="184"/>
      <c r="AA157" s="184"/>
      <c r="AB157" s="184"/>
      <c r="AC157" s="184"/>
      <c r="AD157" s="184"/>
      <c r="AE157" s="184"/>
      <c r="AF157" s="179"/>
    </row>
    <row r="158" spans="1:32" ht="57.75" thickBot="1">
      <c r="A158" s="21">
        <v>51</v>
      </c>
      <c r="B158" s="27" t="s">
        <v>191</v>
      </c>
      <c r="C158" s="21"/>
      <c r="D158" s="25"/>
      <c r="E158" s="25"/>
      <c r="F158" s="25"/>
      <c r="G158" s="25"/>
      <c r="H158" s="25"/>
      <c r="I158" s="25">
        <v>12</v>
      </c>
      <c r="J158" s="25">
        <v>45</v>
      </c>
      <c r="K158" s="26"/>
      <c r="L158" s="30"/>
      <c r="M158" s="21"/>
      <c r="N158" s="25"/>
      <c r="O158" s="25"/>
      <c r="P158" s="25"/>
      <c r="Q158" s="25"/>
      <c r="R158" s="25">
        <v>6</v>
      </c>
      <c r="S158" s="25"/>
      <c r="T158" s="25"/>
      <c r="U158" s="26"/>
      <c r="V158" s="21"/>
      <c r="W158" s="25"/>
      <c r="X158" s="25"/>
      <c r="Y158" s="25"/>
      <c r="Z158" s="25"/>
      <c r="AA158" s="25"/>
      <c r="AB158" s="25"/>
      <c r="AC158" s="25"/>
      <c r="AD158" s="25"/>
      <c r="AE158" s="26"/>
      <c r="AF158" s="21"/>
    </row>
    <row r="159" spans="1:32" ht="189.75" customHeight="1" thickBot="1">
      <c r="A159" s="21">
        <v>41</v>
      </c>
      <c r="B159" s="27" t="s">
        <v>35</v>
      </c>
      <c r="C159" s="23"/>
      <c r="D159" s="25"/>
      <c r="E159" s="25"/>
      <c r="F159" s="25"/>
      <c r="G159" s="25"/>
      <c r="H159" s="25"/>
      <c r="I159" s="25">
        <v>69</v>
      </c>
      <c r="J159" s="25">
        <v>13</v>
      </c>
      <c r="K159" s="26"/>
      <c r="L159" s="30"/>
      <c r="M159" s="21"/>
      <c r="N159" s="25"/>
      <c r="O159" s="21"/>
      <c r="P159" s="26"/>
      <c r="Q159" s="21">
        <v>1.6</v>
      </c>
      <c r="R159" s="26"/>
      <c r="S159" s="21">
        <v>2</v>
      </c>
      <c r="T159" s="26"/>
      <c r="U159" s="30"/>
      <c r="V159" s="21"/>
      <c r="W159" s="25">
        <v>32</v>
      </c>
      <c r="X159" s="26"/>
      <c r="Y159" s="21"/>
      <c r="Z159" s="26"/>
      <c r="AA159" s="30"/>
      <c r="AB159" s="21"/>
      <c r="AC159" s="26"/>
      <c r="AD159" s="21"/>
      <c r="AE159" s="30"/>
      <c r="AF159" s="21"/>
    </row>
    <row r="160" spans="1:32" ht="57.75" thickBot="1">
      <c r="A160" s="38">
        <v>58</v>
      </c>
      <c r="B160" s="39" t="s">
        <v>162</v>
      </c>
      <c r="C160" s="42"/>
      <c r="D160" s="40"/>
      <c r="E160" s="40"/>
      <c r="F160" s="40"/>
      <c r="G160" s="40"/>
      <c r="H160" s="40"/>
      <c r="I160" s="40"/>
      <c r="J160" s="40">
        <v>27</v>
      </c>
      <c r="K160" s="40"/>
      <c r="L160" s="41"/>
      <c r="M160" s="42"/>
      <c r="N160" s="40"/>
      <c r="O160" s="40"/>
      <c r="P160" s="40">
        <v>1.4</v>
      </c>
      <c r="Q160" s="40"/>
      <c r="R160" s="40">
        <v>4</v>
      </c>
      <c r="S160" s="40"/>
      <c r="T160" s="40"/>
      <c r="U160" s="40"/>
      <c r="V160" s="40"/>
      <c r="W160" s="40"/>
      <c r="X160" s="40"/>
      <c r="Y160" s="40">
        <v>49</v>
      </c>
      <c r="Z160" s="40"/>
      <c r="AA160" s="40"/>
      <c r="AB160" s="40"/>
      <c r="AC160" s="40"/>
      <c r="AD160" s="40"/>
      <c r="AE160" s="41"/>
      <c r="AF160" s="42"/>
    </row>
    <row r="161" spans="1:32" ht="57.75" thickBot="1">
      <c r="A161" s="23">
        <v>8</v>
      </c>
      <c r="B161" s="27" t="s">
        <v>192</v>
      </c>
      <c r="C161" s="23"/>
      <c r="D161" s="25"/>
      <c r="E161" s="25"/>
      <c r="F161" s="25"/>
      <c r="G161" s="25"/>
      <c r="H161" s="25"/>
      <c r="I161" s="25">
        <v>107</v>
      </c>
      <c r="J161" s="25"/>
      <c r="K161" s="26"/>
      <c r="L161" s="30"/>
      <c r="M161" s="21"/>
      <c r="N161" s="25"/>
      <c r="O161" s="26"/>
      <c r="P161" s="21"/>
      <c r="Q161" s="26">
        <v>4</v>
      </c>
      <c r="R161" s="21"/>
      <c r="S161" s="26"/>
      <c r="T161" s="21">
        <v>20</v>
      </c>
      <c r="U161" s="30"/>
      <c r="V161" s="21"/>
      <c r="W161" s="25"/>
      <c r="X161" s="26"/>
      <c r="Y161" s="21"/>
      <c r="Z161" s="25"/>
      <c r="AA161" s="26"/>
      <c r="AB161" s="21"/>
      <c r="AC161" s="26"/>
      <c r="AD161" s="21"/>
      <c r="AE161" s="30"/>
      <c r="AF161" s="21"/>
    </row>
    <row r="162" spans="1:32" ht="57.75" thickBot="1">
      <c r="A162" s="21">
        <v>9</v>
      </c>
      <c r="B162" s="27" t="s">
        <v>51</v>
      </c>
      <c r="C162" s="23"/>
      <c r="D162" s="25"/>
      <c r="E162" s="25"/>
      <c r="F162" s="25"/>
      <c r="G162" s="25"/>
      <c r="H162" s="25"/>
      <c r="I162" s="25"/>
      <c r="J162" s="25"/>
      <c r="K162" s="26"/>
      <c r="L162" s="30"/>
      <c r="M162" s="21"/>
      <c r="N162" s="25">
        <v>19</v>
      </c>
      <c r="O162" s="26"/>
      <c r="P162" s="21">
        <v>9</v>
      </c>
      <c r="Q162" s="26"/>
      <c r="R162" s="21"/>
      <c r="S162" s="26"/>
      <c r="T162" s="21"/>
      <c r="U162" s="30"/>
      <c r="V162" s="21"/>
      <c r="W162" s="25"/>
      <c r="X162" s="26"/>
      <c r="Y162" s="21"/>
      <c r="Z162" s="25"/>
      <c r="AA162" s="26"/>
      <c r="AB162" s="21"/>
      <c r="AC162" s="26"/>
      <c r="AD162" s="21"/>
      <c r="AE162" s="30"/>
      <c r="AF162" s="21"/>
    </row>
    <row r="163" spans="1:32" ht="115.5" thickBot="1">
      <c r="A163" s="21" t="s">
        <v>36</v>
      </c>
      <c r="B163" s="27" t="s">
        <v>69</v>
      </c>
      <c r="C163" s="25">
        <v>25</v>
      </c>
      <c r="D163" s="25"/>
      <c r="E163" s="25"/>
      <c r="F163" s="25"/>
      <c r="G163" s="25"/>
      <c r="H163" s="25"/>
      <c r="I163" s="24"/>
      <c r="J163" s="24"/>
      <c r="K163" s="31"/>
      <c r="L163" s="28"/>
      <c r="M163" s="23"/>
      <c r="N163" s="24"/>
      <c r="O163" s="24"/>
      <c r="P163" s="24"/>
      <c r="Q163" s="24"/>
      <c r="R163" s="24"/>
      <c r="S163" s="24"/>
      <c r="T163" s="24"/>
      <c r="U163" s="31"/>
      <c r="V163" s="23"/>
      <c r="W163" s="24"/>
      <c r="X163" s="24"/>
      <c r="Y163" s="24"/>
      <c r="Z163" s="24"/>
      <c r="AA163" s="24"/>
      <c r="AB163" s="24"/>
      <c r="AC163" s="24"/>
      <c r="AD163" s="24"/>
      <c r="AE163" s="31"/>
      <c r="AF163" s="23"/>
    </row>
    <row r="164" spans="1:32" ht="115.5" thickBot="1">
      <c r="A164" s="21" t="s">
        <v>36</v>
      </c>
      <c r="B164" s="27" t="s">
        <v>85</v>
      </c>
      <c r="C164" s="25"/>
      <c r="D164" s="25">
        <v>40</v>
      </c>
      <c r="E164" s="25"/>
      <c r="F164" s="25"/>
      <c r="G164" s="25"/>
      <c r="H164" s="25"/>
      <c r="I164" s="24"/>
      <c r="J164" s="24"/>
      <c r="K164" s="31"/>
      <c r="L164" s="28"/>
      <c r="M164" s="23"/>
      <c r="N164" s="24"/>
      <c r="O164" s="24"/>
      <c r="P164" s="24"/>
      <c r="Q164" s="24"/>
      <c r="R164" s="24"/>
      <c r="S164" s="24"/>
      <c r="T164" s="24"/>
      <c r="U164" s="31"/>
      <c r="V164" s="23"/>
      <c r="W164" s="24"/>
      <c r="X164" s="24"/>
      <c r="Y164" s="24"/>
      <c r="Z164" s="24"/>
      <c r="AA164" s="24"/>
      <c r="AB164" s="24"/>
      <c r="AC164" s="24"/>
      <c r="AD164" s="24"/>
      <c r="AE164" s="31"/>
      <c r="AF164" s="23"/>
    </row>
    <row r="165" spans="1:32" ht="57.75" thickBot="1">
      <c r="A165" s="23"/>
      <c r="B165" s="29" t="s">
        <v>31</v>
      </c>
      <c r="C165" s="23">
        <f aca="true" t="shared" si="28" ref="C165:AF165">SUM(C158:C164)</f>
        <v>25</v>
      </c>
      <c r="D165" s="23">
        <f t="shared" si="28"/>
        <v>40</v>
      </c>
      <c r="E165" s="23">
        <f t="shared" si="28"/>
        <v>0</v>
      </c>
      <c r="F165" s="23">
        <f t="shared" si="28"/>
        <v>0</v>
      </c>
      <c r="G165" s="23">
        <f t="shared" si="28"/>
        <v>0</v>
      </c>
      <c r="H165" s="23">
        <f t="shared" si="28"/>
        <v>0</v>
      </c>
      <c r="I165" s="23">
        <f t="shared" si="28"/>
        <v>188</v>
      </c>
      <c r="J165" s="23">
        <f t="shared" si="28"/>
        <v>85</v>
      </c>
      <c r="K165" s="28">
        <f t="shared" si="28"/>
        <v>0</v>
      </c>
      <c r="L165" s="28">
        <f t="shared" si="28"/>
        <v>0</v>
      </c>
      <c r="M165" s="23">
        <f t="shared" si="28"/>
        <v>0</v>
      </c>
      <c r="N165" s="31">
        <f t="shared" si="28"/>
        <v>19</v>
      </c>
      <c r="O165" s="28">
        <f t="shared" si="28"/>
        <v>0</v>
      </c>
      <c r="P165" s="28">
        <f t="shared" si="28"/>
        <v>10.4</v>
      </c>
      <c r="Q165" s="28">
        <f t="shared" si="28"/>
        <v>5.6</v>
      </c>
      <c r="R165" s="28">
        <f t="shared" si="28"/>
        <v>10</v>
      </c>
      <c r="S165" s="28">
        <f t="shared" si="28"/>
        <v>2</v>
      </c>
      <c r="T165" s="28">
        <f t="shared" si="28"/>
        <v>20</v>
      </c>
      <c r="U165" s="28">
        <f t="shared" si="28"/>
        <v>0</v>
      </c>
      <c r="V165" s="28">
        <f t="shared" si="28"/>
        <v>0</v>
      </c>
      <c r="W165" s="28">
        <f t="shared" si="28"/>
        <v>32</v>
      </c>
      <c r="X165" s="28">
        <f t="shared" si="28"/>
        <v>0</v>
      </c>
      <c r="Y165" s="23">
        <f t="shared" si="28"/>
        <v>49</v>
      </c>
      <c r="Z165" s="24">
        <f t="shared" si="28"/>
        <v>0</v>
      </c>
      <c r="AA165" s="23">
        <f t="shared" si="28"/>
        <v>0</v>
      </c>
      <c r="AB165" s="23">
        <f t="shared" si="28"/>
        <v>0</v>
      </c>
      <c r="AC165" s="23">
        <f t="shared" si="28"/>
        <v>0</v>
      </c>
      <c r="AD165" s="23">
        <f t="shared" si="28"/>
        <v>0</v>
      </c>
      <c r="AE165" s="28">
        <f t="shared" si="28"/>
        <v>0</v>
      </c>
      <c r="AF165" s="23">
        <f t="shared" si="28"/>
        <v>0</v>
      </c>
    </row>
    <row r="166" spans="1:32" ht="57.75" thickBot="1">
      <c r="A166" s="171" t="s">
        <v>30</v>
      </c>
      <c r="B166" s="172"/>
      <c r="C166" s="172"/>
      <c r="D166" s="172"/>
      <c r="E166" s="172"/>
      <c r="F166" s="172"/>
      <c r="G166" s="172"/>
      <c r="H166" s="172"/>
      <c r="I166" s="172"/>
      <c r="J166" s="172"/>
      <c r="K166" s="172"/>
      <c r="L166" s="172"/>
      <c r="M166" s="172"/>
      <c r="N166" s="172"/>
      <c r="O166" s="172"/>
      <c r="P166" s="172"/>
      <c r="Q166" s="172"/>
      <c r="R166" s="172"/>
      <c r="S166" s="172"/>
      <c r="T166" s="172"/>
      <c r="U166" s="172"/>
      <c r="V166" s="172"/>
      <c r="W166" s="172"/>
      <c r="X166" s="172"/>
      <c r="Y166" s="172"/>
      <c r="Z166" s="172"/>
      <c r="AA166" s="172"/>
      <c r="AB166" s="172"/>
      <c r="AC166" s="172"/>
      <c r="AD166" s="172"/>
      <c r="AE166" s="172"/>
      <c r="AF166" s="173"/>
    </row>
    <row r="167" spans="1:32" ht="165.75" customHeight="1" thickBot="1">
      <c r="A167" s="21">
        <v>21.74</v>
      </c>
      <c r="B167" s="32" t="s">
        <v>129</v>
      </c>
      <c r="C167" s="21"/>
      <c r="D167" s="25"/>
      <c r="E167" s="21"/>
      <c r="F167" s="21"/>
      <c r="G167" s="21"/>
      <c r="H167" s="25"/>
      <c r="I167" s="25"/>
      <c r="J167" s="25"/>
      <c r="K167" s="26"/>
      <c r="L167" s="30"/>
      <c r="M167" s="21"/>
      <c r="N167" s="26"/>
      <c r="O167" s="23"/>
      <c r="P167" s="26"/>
      <c r="Q167" s="23"/>
      <c r="R167" s="26"/>
      <c r="S167" s="23"/>
      <c r="T167" s="26">
        <v>185</v>
      </c>
      <c r="U167" s="28"/>
      <c r="V167" s="21"/>
      <c r="W167" s="26"/>
      <c r="X167" s="23"/>
      <c r="Y167" s="23"/>
      <c r="Z167" s="26"/>
      <c r="AA167" s="23"/>
      <c r="AB167" s="23"/>
      <c r="AC167" s="26"/>
      <c r="AD167" s="23"/>
      <c r="AE167" s="26"/>
      <c r="AF167" s="21"/>
    </row>
    <row r="168" spans="1:32" ht="165.75" customHeight="1" thickBot="1">
      <c r="A168" s="21">
        <v>28</v>
      </c>
      <c r="B168" s="27" t="s">
        <v>38</v>
      </c>
      <c r="C168" s="23"/>
      <c r="D168" s="25"/>
      <c r="E168" s="25">
        <v>38</v>
      </c>
      <c r="F168" s="25"/>
      <c r="G168" s="25"/>
      <c r="H168" s="25"/>
      <c r="I168" s="25"/>
      <c r="J168" s="25"/>
      <c r="K168" s="26"/>
      <c r="L168" s="30"/>
      <c r="M168" s="21"/>
      <c r="N168" s="25"/>
      <c r="O168" s="25"/>
      <c r="P168" s="25">
        <v>8</v>
      </c>
      <c r="Q168" s="25">
        <v>4</v>
      </c>
      <c r="R168" s="25">
        <v>1</v>
      </c>
      <c r="S168" s="25">
        <v>6</v>
      </c>
      <c r="T168" s="25">
        <v>14</v>
      </c>
      <c r="U168" s="26">
        <v>25.5</v>
      </c>
      <c r="V168" s="21"/>
      <c r="W168" s="25"/>
      <c r="X168" s="25"/>
      <c r="Y168" s="25"/>
      <c r="Z168" s="25"/>
      <c r="AA168" s="25"/>
      <c r="AB168" s="25"/>
      <c r="AC168" s="25"/>
      <c r="AD168" s="25"/>
      <c r="AE168" s="26"/>
      <c r="AF168" s="23">
        <v>1.3</v>
      </c>
    </row>
    <row r="169" spans="1:32" ht="57.75" thickBot="1">
      <c r="A169" s="21"/>
      <c r="B169" s="27" t="s">
        <v>7</v>
      </c>
      <c r="C169" s="23">
        <f aca="true" t="shared" si="29" ref="C169:AF169">SUM(C167:C168)</f>
        <v>0</v>
      </c>
      <c r="D169" s="23">
        <f t="shared" si="29"/>
        <v>0</v>
      </c>
      <c r="E169" s="23">
        <f t="shared" si="29"/>
        <v>38</v>
      </c>
      <c r="F169" s="23">
        <f t="shared" si="29"/>
        <v>0</v>
      </c>
      <c r="G169" s="23">
        <f t="shared" si="29"/>
        <v>0</v>
      </c>
      <c r="H169" s="23">
        <f t="shared" si="29"/>
        <v>0</v>
      </c>
      <c r="I169" s="23">
        <f t="shared" si="29"/>
        <v>0</v>
      </c>
      <c r="J169" s="23">
        <f t="shared" si="29"/>
        <v>0</v>
      </c>
      <c r="K169" s="23">
        <f t="shared" si="29"/>
        <v>0</v>
      </c>
      <c r="L169" s="28">
        <f t="shared" si="29"/>
        <v>0</v>
      </c>
      <c r="M169" s="23">
        <f t="shared" si="29"/>
        <v>0</v>
      </c>
      <c r="N169" s="24">
        <f t="shared" si="29"/>
        <v>0</v>
      </c>
      <c r="O169" s="23">
        <f t="shared" si="29"/>
        <v>0</v>
      </c>
      <c r="P169" s="23">
        <f t="shared" si="29"/>
        <v>8</v>
      </c>
      <c r="Q169" s="23">
        <f t="shared" si="29"/>
        <v>4</v>
      </c>
      <c r="R169" s="23">
        <f t="shared" si="29"/>
        <v>1</v>
      </c>
      <c r="S169" s="23">
        <f t="shared" si="29"/>
        <v>6</v>
      </c>
      <c r="T169" s="23">
        <f t="shared" si="29"/>
        <v>199</v>
      </c>
      <c r="U169" s="23">
        <f t="shared" si="29"/>
        <v>25.5</v>
      </c>
      <c r="V169" s="23">
        <f t="shared" si="29"/>
        <v>0</v>
      </c>
      <c r="W169" s="23">
        <f t="shared" si="29"/>
        <v>0</v>
      </c>
      <c r="X169" s="23">
        <f t="shared" si="29"/>
        <v>0</v>
      </c>
      <c r="Y169" s="23">
        <f t="shared" si="29"/>
        <v>0</v>
      </c>
      <c r="Z169" s="23">
        <f t="shared" si="29"/>
        <v>0</v>
      </c>
      <c r="AA169" s="23">
        <f t="shared" si="29"/>
        <v>0</v>
      </c>
      <c r="AB169" s="23">
        <f t="shared" si="29"/>
        <v>0</v>
      </c>
      <c r="AC169" s="23">
        <f t="shared" si="29"/>
        <v>0</v>
      </c>
      <c r="AD169" s="23">
        <f t="shared" si="29"/>
        <v>0</v>
      </c>
      <c r="AE169" s="28">
        <f t="shared" si="29"/>
        <v>0</v>
      </c>
      <c r="AF169" s="23">
        <f t="shared" si="29"/>
        <v>1.3</v>
      </c>
    </row>
    <row r="170" spans="1:32" ht="183.75" customHeight="1" thickBot="1">
      <c r="A170" s="14"/>
      <c r="B170" s="27" t="s">
        <v>86</v>
      </c>
      <c r="C170" s="23"/>
      <c r="D170" s="23"/>
      <c r="E170" s="23"/>
      <c r="F170" s="23"/>
      <c r="G170" s="23"/>
      <c r="H170" s="23"/>
      <c r="I170" s="23"/>
      <c r="J170" s="23"/>
      <c r="K170" s="28"/>
      <c r="L170" s="28"/>
      <c r="M170" s="23"/>
      <c r="N170" s="24"/>
      <c r="O170" s="23"/>
      <c r="P170" s="23"/>
      <c r="Q170" s="23"/>
      <c r="R170" s="23"/>
      <c r="S170" s="23"/>
      <c r="T170" s="23"/>
      <c r="U170" s="28"/>
      <c r="V170" s="23"/>
      <c r="W170" s="24"/>
      <c r="X170" s="23"/>
      <c r="Y170" s="23"/>
      <c r="Z170" s="24"/>
      <c r="AA170" s="23"/>
      <c r="AB170" s="23"/>
      <c r="AC170" s="23"/>
      <c r="AD170" s="23"/>
      <c r="AE170" s="28">
        <v>5</v>
      </c>
      <c r="AF170" s="23"/>
    </row>
    <row r="171" spans="1:32" s="20" customFormat="1" ht="57.75" thickBot="1">
      <c r="A171" s="21"/>
      <c r="B171" s="34" t="s">
        <v>11</v>
      </c>
      <c r="C171" s="47">
        <f aca="true" t="shared" si="30" ref="C171:AD171">C153+C156+C165+C169</f>
        <v>50</v>
      </c>
      <c r="D171" s="47">
        <f t="shared" si="30"/>
        <v>40</v>
      </c>
      <c r="E171" s="47">
        <f t="shared" si="30"/>
        <v>38</v>
      </c>
      <c r="F171" s="47">
        <f t="shared" si="30"/>
        <v>0</v>
      </c>
      <c r="G171" s="47">
        <f t="shared" si="30"/>
        <v>20</v>
      </c>
      <c r="H171" s="47">
        <f t="shared" si="30"/>
        <v>0</v>
      </c>
      <c r="I171" s="47">
        <f t="shared" si="30"/>
        <v>188</v>
      </c>
      <c r="J171" s="47">
        <f t="shared" si="30"/>
        <v>85</v>
      </c>
      <c r="K171" s="47">
        <f t="shared" si="30"/>
        <v>0</v>
      </c>
      <c r="L171" s="137">
        <f t="shared" si="30"/>
        <v>0</v>
      </c>
      <c r="M171" s="47">
        <f t="shared" si="30"/>
        <v>110</v>
      </c>
      <c r="N171" s="138">
        <f t="shared" si="30"/>
        <v>19</v>
      </c>
      <c r="O171" s="47">
        <f t="shared" si="30"/>
        <v>70</v>
      </c>
      <c r="P171" s="47">
        <f t="shared" si="30"/>
        <v>35.4</v>
      </c>
      <c r="Q171" s="47">
        <f t="shared" si="30"/>
        <v>17.6</v>
      </c>
      <c r="R171" s="47">
        <f t="shared" si="30"/>
        <v>11</v>
      </c>
      <c r="S171" s="47">
        <f t="shared" si="30"/>
        <v>8</v>
      </c>
      <c r="T171" s="47">
        <f t="shared" si="30"/>
        <v>419</v>
      </c>
      <c r="U171" s="47">
        <f t="shared" si="30"/>
        <v>25.5</v>
      </c>
      <c r="V171" s="47">
        <f t="shared" si="30"/>
        <v>0</v>
      </c>
      <c r="W171" s="47">
        <f t="shared" si="30"/>
        <v>32</v>
      </c>
      <c r="X171" s="47">
        <f t="shared" si="30"/>
        <v>0</v>
      </c>
      <c r="Y171" s="47">
        <f t="shared" si="30"/>
        <v>49</v>
      </c>
      <c r="Z171" s="47">
        <f t="shared" si="30"/>
        <v>0</v>
      </c>
      <c r="AA171" s="47">
        <f t="shared" si="30"/>
        <v>0</v>
      </c>
      <c r="AB171" s="47">
        <f t="shared" si="30"/>
        <v>0.6</v>
      </c>
      <c r="AC171" s="47">
        <f t="shared" si="30"/>
        <v>0</v>
      </c>
      <c r="AD171" s="47">
        <f t="shared" si="30"/>
        <v>0</v>
      </c>
      <c r="AE171" s="137">
        <v>5</v>
      </c>
      <c r="AF171" s="47">
        <f>AF153+AF156+AF165+AF169</f>
        <v>1.3</v>
      </c>
    </row>
    <row r="172" spans="1:32" s="20" customFormat="1" ht="47.25" customHeight="1" thickBot="1">
      <c r="A172" s="171" t="s">
        <v>173</v>
      </c>
      <c r="B172" s="172"/>
      <c r="C172" s="172"/>
      <c r="D172" s="172"/>
      <c r="E172" s="172"/>
      <c r="F172" s="172"/>
      <c r="G172" s="172"/>
      <c r="H172" s="172"/>
      <c r="I172" s="172"/>
      <c r="J172" s="172"/>
      <c r="K172" s="172"/>
      <c r="L172" s="172"/>
      <c r="M172" s="172"/>
      <c r="N172" s="172"/>
      <c r="O172" s="172"/>
      <c r="P172" s="172"/>
      <c r="Q172" s="172"/>
      <c r="R172" s="172"/>
      <c r="S172" s="172"/>
      <c r="T172" s="172"/>
      <c r="U172" s="172"/>
      <c r="V172" s="172"/>
      <c r="W172" s="172"/>
      <c r="X172" s="172"/>
      <c r="Y172" s="172"/>
      <c r="Z172" s="172"/>
      <c r="AA172" s="172"/>
      <c r="AB172" s="172"/>
      <c r="AC172" s="172"/>
      <c r="AD172" s="172"/>
      <c r="AE172" s="172"/>
      <c r="AF172" s="173"/>
    </row>
    <row r="173" spans="1:32" ht="57.75" thickBot="1">
      <c r="A173" s="171" t="s">
        <v>16</v>
      </c>
      <c r="B173" s="172"/>
      <c r="C173" s="172"/>
      <c r="D173" s="172"/>
      <c r="E173" s="172"/>
      <c r="F173" s="172"/>
      <c r="G173" s="172"/>
      <c r="H173" s="172"/>
      <c r="I173" s="172"/>
      <c r="J173" s="172"/>
      <c r="K173" s="172"/>
      <c r="L173" s="172"/>
      <c r="M173" s="172"/>
      <c r="N173" s="172"/>
      <c r="O173" s="172"/>
      <c r="P173" s="172"/>
      <c r="Q173" s="172"/>
      <c r="R173" s="172"/>
      <c r="S173" s="172"/>
      <c r="T173" s="172"/>
      <c r="U173" s="172"/>
      <c r="V173" s="172"/>
      <c r="W173" s="172"/>
      <c r="X173" s="172"/>
      <c r="Y173" s="172"/>
      <c r="Z173" s="172"/>
      <c r="AA173" s="172"/>
      <c r="AB173" s="172"/>
      <c r="AC173" s="172"/>
      <c r="AD173" s="172"/>
      <c r="AE173" s="172"/>
      <c r="AF173" s="173"/>
    </row>
    <row r="174" spans="1:32" ht="45.75" customHeight="1">
      <c r="A174" s="185" t="s">
        <v>158</v>
      </c>
      <c r="B174" s="187" t="s">
        <v>25</v>
      </c>
      <c r="C174" s="167" t="s">
        <v>69</v>
      </c>
      <c r="D174" s="167" t="s">
        <v>70</v>
      </c>
      <c r="E174" s="167" t="s">
        <v>71</v>
      </c>
      <c r="F174" s="167" t="s">
        <v>72</v>
      </c>
      <c r="G174" s="167" t="s">
        <v>65</v>
      </c>
      <c r="H174" s="167" t="s">
        <v>73</v>
      </c>
      <c r="I174" s="167" t="s">
        <v>133</v>
      </c>
      <c r="J174" s="167" t="s">
        <v>124</v>
      </c>
      <c r="K174" s="130"/>
      <c r="L174" s="130"/>
      <c r="M174" s="167" t="s">
        <v>141</v>
      </c>
      <c r="N174" s="215" t="s">
        <v>75</v>
      </c>
      <c r="O174" s="167" t="s">
        <v>53</v>
      </c>
      <c r="P174" s="167" t="s">
        <v>54</v>
      </c>
      <c r="Q174" s="167" t="s">
        <v>76</v>
      </c>
      <c r="R174" s="167" t="s">
        <v>55</v>
      </c>
      <c r="S174" s="167" t="s">
        <v>77</v>
      </c>
      <c r="T174" s="167" t="s">
        <v>80</v>
      </c>
      <c r="U174" s="176" t="s">
        <v>84</v>
      </c>
      <c r="V174" s="9"/>
      <c r="W174" s="215" t="s">
        <v>128</v>
      </c>
      <c r="X174" s="167" t="s">
        <v>134</v>
      </c>
      <c r="Y174" s="167" t="s">
        <v>135</v>
      </c>
      <c r="Z174" s="215" t="s">
        <v>56</v>
      </c>
      <c r="AA174" s="167" t="s">
        <v>57</v>
      </c>
      <c r="AB174" s="167" t="s">
        <v>59</v>
      </c>
      <c r="AC174" s="9"/>
      <c r="AD174" s="167" t="s">
        <v>78</v>
      </c>
      <c r="AE174" s="176" t="s">
        <v>58</v>
      </c>
      <c r="AF174" s="167" t="s">
        <v>79</v>
      </c>
    </row>
    <row r="175" spans="1:32" ht="409.5" customHeight="1" thickBot="1">
      <c r="A175" s="186"/>
      <c r="B175" s="188"/>
      <c r="C175" s="168"/>
      <c r="D175" s="168"/>
      <c r="E175" s="168"/>
      <c r="F175" s="168"/>
      <c r="G175" s="168"/>
      <c r="H175" s="168"/>
      <c r="I175" s="168"/>
      <c r="J175" s="168"/>
      <c r="K175" s="131" t="s">
        <v>74</v>
      </c>
      <c r="L175" s="131" t="s">
        <v>154</v>
      </c>
      <c r="M175" s="168"/>
      <c r="N175" s="216"/>
      <c r="O175" s="168"/>
      <c r="P175" s="168"/>
      <c r="Q175" s="168"/>
      <c r="R175" s="168"/>
      <c r="S175" s="168"/>
      <c r="T175" s="168"/>
      <c r="U175" s="177"/>
      <c r="V175" s="10" t="s">
        <v>155</v>
      </c>
      <c r="W175" s="216"/>
      <c r="X175" s="168"/>
      <c r="Y175" s="168"/>
      <c r="Z175" s="216"/>
      <c r="AA175" s="168"/>
      <c r="AB175" s="168"/>
      <c r="AC175" s="10" t="s">
        <v>66</v>
      </c>
      <c r="AD175" s="168"/>
      <c r="AE175" s="177"/>
      <c r="AF175" s="168"/>
    </row>
    <row r="176" spans="1:32" ht="57.75" thickBot="1">
      <c r="A176" s="14">
        <v>1</v>
      </c>
      <c r="B176" s="15">
        <v>2</v>
      </c>
      <c r="C176" s="17">
        <v>3</v>
      </c>
      <c r="D176" s="16">
        <v>4</v>
      </c>
      <c r="E176" s="16">
        <v>5</v>
      </c>
      <c r="F176" s="16">
        <v>6</v>
      </c>
      <c r="G176" s="16">
        <v>7</v>
      </c>
      <c r="H176" s="16" t="s">
        <v>60</v>
      </c>
      <c r="I176" s="16">
        <v>9</v>
      </c>
      <c r="J176" s="132">
        <v>10</v>
      </c>
      <c r="K176" s="19">
        <v>11</v>
      </c>
      <c r="L176" s="19">
        <v>12</v>
      </c>
      <c r="M176" s="16">
        <v>13</v>
      </c>
      <c r="N176" s="133">
        <v>14</v>
      </c>
      <c r="O176" s="16">
        <v>15</v>
      </c>
      <c r="P176" s="18">
        <v>16</v>
      </c>
      <c r="Q176" s="16">
        <v>17</v>
      </c>
      <c r="R176" s="18">
        <v>18</v>
      </c>
      <c r="S176" s="16">
        <v>19</v>
      </c>
      <c r="T176" s="18">
        <v>20</v>
      </c>
      <c r="U176" s="18">
        <v>20</v>
      </c>
      <c r="V176" s="16">
        <v>21</v>
      </c>
      <c r="W176" s="16">
        <v>22</v>
      </c>
      <c r="X176" s="16">
        <v>23</v>
      </c>
      <c r="Y176" s="133">
        <v>24</v>
      </c>
      <c r="Z176" s="133">
        <v>25</v>
      </c>
      <c r="AA176" s="18">
        <v>26</v>
      </c>
      <c r="AB176" s="16">
        <v>27</v>
      </c>
      <c r="AC176" s="16">
        <v>28</v>
      </c>
      <c r="AD176" s="18">
        <v>29</v>
      </c>
      <c r="AE176" s="19">
        <v>30</v>
      </c>
      <c r="AF176" s="16">
        <v>31</v>
      </c>
    </row>
    <row r="177" spans="1:32" ht="57.75" thickBot="1">
      <c r="A177" s="171" t="s">
        <v>6</v>
      </c>
      <c r="B177" s="172"/>
      <c r="C177" s="172"/>
      <c r="D177" s="172"/>
      <c r="E177" s="172"/>
      <c r="F177" s="172"/>
      <c r="G177" s="172"/>
      <c r="H177" s="172"/>
      <c r="I177" s="172"/>
      <c r="J177" s="172"/>
      <c r="K177" s="172"/>
      <c r="L177" s="172"/>
      <c r="M177" s="172"/>
      <c r="N177" s="172"/>
      <c r="O177" s="172"/>
      <c r="P177" s="172"/>
      <c r="Q177" s="172"/>
      <c r="R177" s="172"/>
      <c r="S177" s="172"/>
      <c r="T177" s="172"/>
      <c r="U177" s="172"/>
      <c r="V177" s="172"/>
      <c r="W177" s="172"/>
      <c r="X177" s="172"/>
      <c r="Y177" s="172"/>
      <c r="Z177" s="172"/>
      <c r="AA177" s="172"/>
      <c r="AB177" s="172"/>
      <c r="AC177" s="172"/>
      <c r="AD177" s="172"/>
      <c r="AE177" s="172"/>
      <c r="AF177" s="173"/>
    </row>
    <row r="178" spans="1:32" ht="115.5" thickBot="1">
      <c r="A178" s="23">
        <v>50</v>
      </c>
      <c r="B178" s="29" t="s">
        <v>213</v>
      </c>
      <c r="C178" s="23"/>
      <c r="D178" s="24"/>
      <c r="E178" s="24"/>
      <c r="F178" s="24"/>
      <c r="G178" s="24">
        <v>25</v>
      </c>
      <c r="H178" s="25"/>
      <c r="I178" s="25"/>
      <c r="J178" s="25"/>
      <c r="K178" s="26"/>
      <c r="L178" s="30"/>
      <c r="M178" s="21"/>
      <c r="N178" s="25"/>
      <c r="O178" s="26"/>
      <c r="P178" s="23">
        <v>5</v>
      </c>
      <c r="Q178" s="26">
        <v>3</v>
      </c>
      <c r="R178" s="23"/>
      <c r="S178" s="26"/>
      <c r="T178" s="23">
        <v>150</v>
      </c>
      <c r="U178" s="26"/>
      <c r="V178" s="21"/>
      <c r="W178" s="24"/>
      <c r="X178" s="23"/>
      <c r="Y178" s="25"/>
      <c r="Z178" s="24"/>
      <c r="AA178" s="23"/>
      <c r="AB178" s="23"/>
      <c r="AC178" s="26"/>
      <c r="AD178" s="23"/>
      <c r="AE178" s="26"/>
      <c r="AF178" s="23"/>
    </row>
    <row r="179" spans="1:32" ht="115.5" thickBot="1">
      <c r="A179" s="21">
        <v>86</v>
      </c>
      <c r="B179" s="27" t="s">
        <v>145</v>
      </c>
      <c r="C179" s="23"/>
      <c r="D179" s="25"/>
      <c r="E179" s="25"/>
      <c r="F179" s="25"/>
      <c r="G179" s="25"/>
      <c r="H179" s="25"/>
      <c r="I179" s="25"/>
      <c r="J179" s="25"/>
      <c r="K179" s="26"/>
      <c r="L179" s="30"/>
      <c r="M179" s="21"/>
      <c r="N179" s="25"/>
      <c r="O179" s="21"/>
      <c r="P179" s="23">
        <v>5</v>
      </c>
      <c r="Q179" s="21"/>
      <c r="R179" s="26"/>
      <c r="S179" s="21"/>
      <c r="T179" s="23">
        <v>36</v>
      </c>
      <c r="U179" s="30"/>
      <c r="V179" s="21"/>
      <c r="W179" s="25"/>
      <c r="X179" s="26"/>
      <c r="Y179" s="21"/>
      <c r="Z179" s="26"/>
      <c r="AA179" s="21"/>
      <c r="AB179" s="26"/>
      <c r="AC179" s="21">
        <v>1.8</v>
      </c>
      <c r="AD179" s="21"/>
      <c r="AE179" s="30"/>
      <c r="AF179" s="23"/>
    </row>
    <row r="180" spans="1:32" ht="57.75" thickBot="1">
      <c r="A180" s="21">
        <v>16</v>
      </c>
      <c r="B180" s="27" t="s">
        <v>43</v>
      </c>
      <c r="C180" s="25">
        <v>25</v>
      </c>
      <c r="D180" s="24"/>
      <c r="E180" s="24"/>
      <c r="F180" s="24"/>
      <c r="G180" s="24"/>
      <c r="H180" s="25"/>
      <c r="I180" s="25"/>
      <c r="J180" s="25"/>
      <c r="K180" s="26"/>
      <c r="L180" s="30"/>
      <c r="M180" s="21"/>
      <c r="N180" s="25"/>
      <c r="O180" s="26"/>
      <c r="P180" s="23"/>
      <c r="Q180" s="26">
        <v>5</v>
      </c>
      <c r="R180" s="23"/>
      <c r="S180" s="26"/>
      <c r="T180" s="23"/>
      <c r="U180" s="26"/>
      <c r="V180" s="21"/>
      <c r="W180" s="24"/>
      <c r="X180" s="21"/>
      <c r="Y180" s="25"/>
      <c r="Z180" s="24"/>
      <c r="AA180" s="23"/>
      <c r="AB180" s="26"/>
      <c r="AC180" s="21"/>
      <c r="AD180" s="23"/>
      <c r="AE180" s="26"/>
      <c r="AF180" s="23"/>
    </row>
    <row r="181" spans="1:32" ht="57.75" thickBot="1">
      <c r="A181" s="21"/>
      <c r="B181" s="27" t="s">
        <v>7</v>
      </c>
      <c r="C181" s="23">
        <f>SUM(C178+C179+C180)</f>
        <v>25</v>
      </c>
      <c r="D181" s="23">
        <f aca="true" t="shared" si="31" ref="D181:AF181">SUM(D178+D179+D180)</f>
        <v>0</v>
      </c>
      <c r="E181" s="23">
        <f t="shared" si="31"/>
        <v>0</v>
      </c>
      <c r="F181" s="23">
        <f t="shared" si="31"/>
        <v>0</v>
      </c>
      <c r="G181" s="23">
        <f t="shared" si="31"/>
        <v>25</v>
      </c>
      <c r="H181" s="23">
        <f t="shared" si="31"/>
        <v>0</v>
      </c>
      <c r="I181" s="23">
        <f t="shared" si="31"/>
        <v>0</v>
      </c>
      <c r="J181" s="23">
        <f t="shared" si="31"/>
        <v>0</v>
      </c>
      <c r="K181" s="28">
        <f t="shared" si="31"/>
        <v>0</v>
      </c>
      <c r="L181" s="28">
        <f t="shared" si="31"/>
        <v>0</v>
      </c>
      <c r="M181" s="23">
        <f t="shared" si="31"/>
        <v>0</v>
      </c>
      <c r="N181" s="24">
        <f t="shared" si="31"/>
        <v>0</v>
      </c>
      <c r="O181" s="23">
        <f t="shared" si="31"/>
        <v>0</v>
      </c>
      <c r="P181" s="23">
        <f t="shared" si="31"/>
        <v>10</v>
      </c>
      <c r="Q181" s="23">
        <f t="shared" si="31"/>
        <v>8</v>
      </c>
      <c r="R181" s="23">
        <f t="shared" si="31"/>
        <v>0</v>
      </c>
      <c r="S181" s="23">
        <f t="shared" si="31"/>
        <v>0</v>
      </c>
      <c r="T181" s="23">
        <f t="shared" si="31"/>
        <v>186</v>
      </c>
      <c r="U181" s="23">
        <f t="shared" si="31"/>
        <v>0</v>
      </c>
      <c r="V181" s="23">
        <f t="shared" si="31"/>
        <v>0</v>
      </c>
      <c r="W181" s="23">
        <f t="shared" si="31"/>
        <v>0</v>
      </c>
      <c r="X181" s="23">
        <f t="shared" si="31"/>
        <v>0</v>
      </c>
      <c r="Y181" s="23">
        <f t="shared" si="31"/>
        <v>0</v>
      </c>
      <c r="Z181" s="24">
        <f t="shared" si="31"/>
        <v>0</v>
      </c>
      <c r="AA181" s="23">
        <f t="shared" si="31"/>
        <v>0</v>
      </c>
      <c r="AB181" s="23">
        <f t="shared" si="31"/>
        <v>0</v>
      </c>
      <c r="AC181" s="23">
        <f t="shared" si="31"/>
        <v>1.8</v>
      </c>
      <c r="AD181" s="23">
        <f t="shared" si="31"/>
        <v>0</v>
      </c>
      <c r="AE181" s="28">
        <f t="shared" si="31"/>
        <v>0</v>
      </c>
      <c r="AF181" s="23">
        <f t="shared" si="31"/>
        <v>0</v>
      </c>
    </row>
    <row r="182" spans="1:32" ht="57.75" thickBot="1">
      <c r="A182" s="178" t="s">
        <v>64</v>
      </c>
      <c r="B182" s="184"/>
      <c r="C182" s="184"/>
      <c r="D182" s="184"/>
      <c r="E182" s="184"/>
      <c r="F182" s="184"/>
      <c r="G182" s="184"/>
      <c r="H182" s="184"/>
      <c r="I182" s="184"/>
      <c r="J182" s="184"/>
      <c r="K182" s="184"/>
      <c r="L182" s="184"/>
      <c r="M182" s="184"/>
      <c r="N182" s="184"/>
      <c r="O182" s="184"/>
      <c r="P182" s="184"/>
      <c r="Q182" s="184"/>
      <c r="R182" s="184"/>
      <c r="S182" s="184"/>
      <c r="T182" s="184"/>
      <c r="U182" s="184"/>
      <c r="V182" s="184"/>
      <c r="W182" s="184"/>
      <c r="X182" s="184"/>
      <c r="Y182" s="184"/>
      <c r="Z182" s="184"/>
      <c r="AA182" s="184"/>
      <c r="AB182" s="184"/>
      <c r="AC182" s="184"/>
      <c r="AD182" s="184"/>
      <c r="AE182" s="184"/>
      <c r="AF182" s="179"/>
    </row>
    <row r="183" spans="1:32" ht="173.25" thickBot="1">
      <c r="A183" s="21">
        <v>76</v>
      </c>
      <c r="B183" s="27" t="s">
        <v>161</v>
      </c>
      <c r="C183" s="25"/>
      <c r="D183" s="25"/>
      <c r="E183" s="25"/>
      <c r="F183" s="25"/>
      <c r="G183" s="25"/>
      <c r="H183" s="25"/>
      <c r="I183" s="25"/>
      <c r="J183" s="25"/>
      <c r="K183" s="26"/>
      <c r="L183" s="30"/>
      <c r="M183" s="21">
        <v>110</v>
      </c>
      <c r="N183" s="24"/>
      <c r="O183" s="26"/>
      <c r="P183" s="21"/>
      <c r="Q183" s="26"/>
      <c r="R183" s="23"/>
      <c r="S183" s="26"/>
      <c r="T183" s="23"/>
      <c r="U183" s="26"/>
      <c r="V183" s="21"/>
      <c r="W183" s="24"/>
      <c r="X183" s="26"/>
      <c r="Y183" s="23"/>
      <c r="Z183" s="24"/>
      <c r="AA183" s="26"/>
      <c r="AB183" s="23"/>
      <c r="AC183" s="26"/>
      <c r="AD183" s="23"/>
      <c r="AE183" s="28"/>
      <c r="AF183" s="21"/>
    </row>
    <row r="184" spans="1:32" ht="57.75" thickBot="1">
      <c r="A184" s="21"/>
      <c r="B184" s="27" t="s">
        <v>31</v>
      </c>
      <c r="C184" s="23">
        <f aca="true" t="shared" si="32" ref="C184:AF184">SUM(C183:C183)</f>
        <v>0</v>
      </c>
      <c r="D184" s="23">
        <f t="shared" si="32"/>
        <v>0</v>
      </c>
      <c r="E184" s="23">
        <f t="shared" si="32"/>
        <v>0</v>
      </c>
      <c r="F184" s="23">
        <f t="shared" si="32"/>
        <v>0</v>
      </c>
      <c r="G184" s="23">
        <f t="shared" si="32"/>
        <v>0</v>
      </c>
      <c r="H184" s="23">
        <f t="shared" si="32"/>
        <v>0</v>
      </c>
      <c r="I184" s="23">
        <f t="shared" si="32"/>
        <v>0</v>
      </c>
      <c r="J184" s="23">
        <f t="shared" si="32"/>
        <v>0</v>
      </c>
      <c r="K184" s="23">
        <f t="shared" si="32"/>
        <v>0</v>
      </c>
      <c r="L184" s="28">
        <f t="shared" si="32"/>
        <v>0</v>
      </c>
      <c r="M184" s="23">
        <f t="shared" si="32"/>
        <v>110</v>
      </c>
      <c r="N184" s="24">
        <f t="shared" si="32"/>
        <v>0</v>
      </c>
      <c r="O184" s="23">
        <f t="shared" si="32"/>
        <v>0</v>
      </c>
      <c r="P184" s="23">
        <f t="shared" si="32"/>
        <v>0</v>
      </c>
      <c r="Q184" s="23">
        <f t="shared" si="32"/>
        <v>0</v>
      </c>
      <c r="R184" s="23">
        <f t="shared" si="32"/>
        <v>0</v>
      </c>
      <c r="S184" s="23">
        <f t="shared" si="32"/>
        <v>0</v>
      </c>
      <c r="T184" s="23">
        <f t="shared" si="32"/>
        <v>0</v>
      </c>
      <c r="U184" s="23">
        <f t="shared" si="32"/>
        <v>0</v>
      </c>
      <c r="V184" s="23">
        <f t="shared" si="32"/>
        <v>0</v>
      </c>
      <c r="W184" s="23">
        <f t="shared" si="32"/>
        <v>0</v>
      </c>
      <c r="X184" s="23">
        <f t="shared" si="32"/>
        <v>0</v>
      </c>
      <c r="Y184" s="23">
        <f t="shared" si="32"/>
        <v>0</v>
      </c>
      <c r="Z184" s="23">
        <f t="shared" si="32"/>
        <v>0</v>
      </c>
      <c r="AA184" s="23">
        <f t="shared" si="32"/>
        <v>0</v>
      </c>
      <c r="AB184" s="23">
        <f t="shared" si="32"/>
        <v>0</v>
      </c>
      <c r="AC184" s="23">
        <f t="shared" si="32"/>
        <v>0</v>
      </c>
      <c r="AD184" s="23">
        <f t="shared" si="32"/>
        <v>0</v>
      </c>
      <c r="AE184" s="28">
        <f t="shared" si="32"/>
        <v>0</v>
      </c>
      <c r="AF184" s="23">
        <f t="shared" si="32"/>
        <v>0</v>
      </c>
    </row>
    <row r="185" spans="1:32" ht="57.75" thickBot="1">
      <c r="A185" s="171" t="s">
        <v>9</v>
      </c>
      <c r="B185" s="172"/>
      <c r="C185" s="172"/>
      <c r="D185" s="172"/>
      <c r="E185" s="172"/>
      <c r="F185" s="172"/>
      <c r="G185" s="172"/>
      <c r="H185" s="172"/>
      <c r="I185" s="172"/>
      <c r="J185" s="172"/>
      <c r="K185" s="172"/>
      <c r="L185" s="172"/>
      <c r="M185" s="172"/>
      <c r="N185" s="172"/>
      <c r="O185" s="172"/>
      <c r="P185" s="172"/>
      <c r="Q185" s="172"/>
      <c r="R185" s="172"/>
      <c r="S185" s="172"/>
      <c r="T185" s="172"/>
      <c r="U185" s="172"/>
      <c r="V185" s="172"/>
      <c r="W185" s="172"/>
      <c r="X185" s="172"/>
      <c r="Y185" s="172"/>
      <c r="Z185" s="172"/>
      <c r="AA185" s="172"/>
      <c r="AB185" s="172"/>
      <c r="AC185" s="172"/>
      <c r="AD185" s="172"/>
      <c r="AE185" s="172"/>
      <c r="AF185" s="173"/>
    </row>
    <row r="186" spans="1:32" ht="115.5" thickBot="1">
      <c r="A186" s="21">
        <v>91</v>
      </c>
      <c r="B186" s="27" t="s">
        <v>163</v>
      </c>
      <c r="C186" s="23"/>
      <c r="D186" s="25"/>
      <c r="E186" s="25"/>
      <c r="F186" s="25"/>
      <c r="G186" s="25"/>
      <c r="H186" s="25"/>
      <c r="I186" s="25">
        <v>25</v>
      </c>
      <c r="J186" s="25">
        <v>30</v>
      </c>
      <c r="K186" s="26"/>
      <c r="L186" s="30"/>
      <c r="M186" s="21"/>
      <c r="N186" s="25"/>
      <c r="O186" s="21"/>
      <c r="P186" s="26"/>
      <c r="Q186" s="21"/>
      <c r="R186" s="26">
        <v>6</v>
      </c>
      <c r="S186" s="21"/>
      <c r="T186" s="26"/>
      <c r="U186" s="30"/>
      <c r="V186" s="21"/>
      <c r="W186" s="24"/>
      <c r="X186" s="26"/>
      <c r="Y186" s="21"/>
      <c r="Z186" s="26"/>
      <c r="AA186" s="21"/>
      <c r="AB186" s="23"/>
      <c r="AC186" s="26"/>
      <c r="AD186" s="21"/>
      <c r="AE186" s="30"/>
      <c r="AF186" s="21"/>
    </row>
    <row r="187" spans="1:32" ht="115.5" thickBot="1">
      <c r="A187" s="21">
        <v>67</v>
      </c>
      <c r="B187" s="27" t="s">
        <v>214</v>
      </c>
      <c r="C187" s="21"/>
      <c r="D187" s="25"/>
      <c r="E187" s="25"/>
      <c r="F187" s="25"/>
      <c r="G187" s="25">
        <v>5</v>
      </c>
      <c r="H187" s="25"/>
      <c r="I187" s="24">
        <v>60</v>
      </c>
      <c r="J187" s="24">
        <v>16</v>
      </c>
      <c r="K187" s="31"/>
      <c r="L187" s="28"/>
      <c r="M187" s="23"/>
      <c r="N187" s="24"/>
      <c r="O187" s="24"/>
      <c r="P187" s="24"/>
      <c r="Q187" s="24"/>
      <c r="R187" s="24">
        <v>3</v>
      </c>
      <c r="S187" s="24"/>
      <c r="T187" s="24"/>
      <c r="U187" s="31"/>
      <c r="V187" s="23"/>
      <c r="W187" s="24"/>
      <c r="X187" s="24"/>
      <c r="Y187" s="24">
        <v>32</v>
      </c>
      <c r="Z187" s="24"/>
      <c r="AA187" s="24"/>
      <c r="AB187" s="24"/>
      <c r="AC187" s="24"/>
      <c r="AD187" s="24"/>
      <c r="AE187" s="31"/>
      <c r="AF187" s="21"/>
    </row>
    <row r="188" spans="1:32" ht="57.75" thickBot="1">
      <c r="A188" s="21">
        <v>53</v>
      </c>
      <c r="B188" s="27" t="s">
        <v>82</v>
      </c>
      <c r="C188" s="23"/>
      <c r="D188" s="25"/>
      <c r="E188" s="25">
        <v>1.4</v>
      </c>
      <c r="F188" s="25"/>
      <c r="G188" s="25"/>
      <c r="H188" s="25"/>
      <c r="I188" s="25"/>
      <c r="J188" s="25">
        <v>129.3</v>
      </c>
      <c r="K188" s="26"/>
      <c r="L188" s="30"/>
      <c r="M188" s="21"/>
      <c r="N188" s="25"/>
      <c r="O188" s="21"/>
      <c r="P188" s="26">
        <v>4</v>
      </c>
      <c r="Q188" s="21"/>
      <c r="R188" s="26">
        <v>4</v>
      </c>
      <c r="S188" s="21"/>
      <c r="T188" s="26"/>
      <c r="U188" s="30"/>
      <c r="V188" s="21"/>
      <c r="W188" s="25">
        <v>40</v>
      </c>
      <c r="X188" s="26"/>
      <c r="Y188" s="21"/>
      <c r="Z188" s="26"/>
      <c r="AA188" s="21"/>
      <c r="AB188" s="21"/>
      <c r="AC188" s="26"/>
      <c r="AD188" s="21"/>
      <c r="AE188" s="30"/>
      <c r="AF188" s="21"/>
    </row>
    <row r="189" spans="1:32" ht="115.5" thickBot="1">
      <c r="A189" s="21">
        <v>54</v>
      </c>
      <c r="B189" s="27" t="s">
        <v>50</v>
      </c>
      <c r="C189" s="23"/>
      <c r="D189" s="24"/>
      <c r="E189" s="24"/>
      <c r="F189" s="24"/>
      <c r="G189" s="24"/>
      <c r="H189" s="25"/>
      <c r="I189" s="25"/>
      <c r="J189" s="25"/>
      <c r="K189" s="26"/>
      <c r="L189" s="30"/>
      <c r="M189" s="21">
        <v>37</v>
      </c>
      <c r="N189" s="25"/>
      <c r="O189" s="26"/>
      <c r="P189" s="23">
        <v>12</v>
      </c>
      <c r="Q189" s="26"/>
      <c r="R189" s="23"/>
      <c r="S189" s="26"/>
      <c r="T189" s="23"/>
      <c r="U189" s="26"/>
      <c r="V189" s="21"/>
      <c r="W189" s="24"/>
      <c r="X189" s="26"/>
      <c r="Y189" s="21"/>
      <c r="Z189" s="24"/>
      <c r="AA189" s="23"/>
      <c r="AB189" s="26"/>
      <c r="AC189" s="21"/>
      <c r="AD189" s="23"/>
      <c r="AE189" s="26"/>
      <c r="AF189" s="23"/>
    </row>
    <row r="190" spans="1:32" ht="115.5" thickBot="1">
      <c r="A190" s="21" t="s">
        <v>36</v>
      </c>
      <c r="B190" s="27" t="s">
        <v>69</v>
      </c>
      <c r="C190" s="25">
        <v>25</v>
      </c>
      <c r="D190" s="25"/>
      <c r="E190" s="25"/>
      <c r="F190" s="25"/>
      <c r="G190" s="25"/>
      <c r="H190" s="25"/>
      <c r="I190" s="24"/>
      <c r="J190" s="24"/>
      <c r="K190" s="31"/>
      <c r="L190" s="28"/>
      <c r="M190" s="23"/>
      <c r="N190" s="24"/>
      <c r="O190" s="24"/>
      <c r="P190" s="24"/>
      <c r="Q190" s="24"/>
      <c r="R190" s="24"/>
      <c r="S190" s="24"/>
      <c r="T190" s="24"/>
      <c r="U190" s="31"/>
      <c r="V190" s="23"/>
      <c r="W190" s="24"/>
      <c r="X190" s="24"/>
      <c r="Y190" s="24"/>
      <c r="Z190" s="24"/>
      <c r="AA190" s="24"/>
      <c r="AB190" s="24"/>
      <c r="AC190" s="24"/>
      <c r="AD190" s="24"/>
      <c r="AE190" s="31"/>
      <c r="AF190" s="23"/>
    </row>
    <row r="191" spans="1:32" ht="115.5" thickBot="1">
      <c r="A191" s="21" t="s">
        <v>36</v>
      </c>
      <c r="B191" s="27" t="s">
        <v>85</v>
      </c>
      <c r="C191" s="23"/>
      <c r="D191" s="25">
        <v>40</v>
      </c>
      <c r="E191" s="25"/>
      <c r="F191" s="25"/>
      <c r="G191" s="25"/>
      <c r="H191" s="25"/>
      <c r="I191" s="24"/>
      <c r="J191" s="24"/>
      <c r="K191" s="31"/>
      <c r="L191" s="28"/>
      <c r="M191" s="23"/>
      <c r="N191" s="24"/>
      <c r="O191" s="24"/>
      <c r="P191" s="24"/>
      <c r="Q191" s="24"/>
      <c r="R191" s="24"/>
      <c r="S191" s="24"/>
      <c r="T191" s="24"/>
      <c r="U191" s="31"/>
      <c r="V191" s="23"/>
      <c r="W191" s="24"/>
      <c r="X191" s="24"/>
      <c r="Y191" s="24"/>
      <c r="Z191" s="24"/>
      <c r="AA191" s="24"/>
      <c r="AB191" s="24"/>
      <c r="AC191" s="24"/>
      <c r="AD191" s="24"/>
      <c r="AE191" s="31"/>
      <c r="AF191" s="23"/>
    </row>
    <row r="192" spans="1:32" ht="57.75" thickBot="1">
      <c r="A192" s="23"/>
      <c r="B192" s="29" t="s">
        <v>31</v>
      </c>
      <c r="C192" s="23">
        <f>SUM(C186+C187+C188+C189+C190+C191)</f>
        <v>25</v>
      </c>
      <c r="D192" s="23">
        <f aca="true" t="shared" si="33" ref="D192:J192">SUM(D186+D187+D188+D189+D190+D191)</f>
        <v>40</v>
      </c>
      <c r="E192" s="23">
        <f t="shared" si="33"/>
        <v>1.4</v>
      </c>
      <c r="F192" s="23">
        <f t="shared" si="33"/>
        <v>0</v>
      </c>
      <c r="G192" s="23">
        <f t="shared" si="33"/>
        <v>5</v>
      </c>
      <c r="H192" s="23">
        <f t="shared" si="33"/>
        <v>0</v>
      </c>
      <c r="I192" s="23">
        <f t="shared" si="33"/>
        <v>85</v>
      </c>
      <c r="J192" s="23">
        <f t="shared" si="33"/>
        <v>175.3</v>
      </c>
      <c r="K192" s="28">
        <f aca="true" t="shared" si="34" ref="K192:AF192">SUM(K186+K187+K188+K189+K190+K191)</f>
        <v>0</v>
      </c>
      <c r="L192" s="28">
        <f t="shared" si="34"/>
        <v>0</v>
      </c>
      <c r="M192" s="23">
        <f t="shared" si="34"/>
        <v>37</v>
      </c>
      <c r="N192" s="31">
        <f t="shared" si="34"/>
        <v>0</v>
      </c>
      <c r="O192" s="28">
        <f t="shared" si="34"/>
        <v>0</v>
      </c>
      <c r="P192" s="28">
        <f t="shared" si="34"/>
        <v>16</v>
      </c>
      <c r="Q192" s="28">
        <f t="shared" si="34"/>
        <v>0</v>
      </c>
      <c r="R192" s="28">
        <f t="shared" si="34"/>
        <v>13</v>
      </c>
      <c r="S192" s="28">
        <f t="shared" si="34"/>
        <v>0</v>
      </c>
      <c r="T192" s="28">
        <f t="shared" si="34"/>
        <v>0</v>
      </c>
      <c r="U192" s="28">
        <f t="shared" si="34"/>
        <v>0</v>
      </c>
      <c r="V192" s="28">
        <f t="shared" si="34"/>
        <v>0</v>
      </c>
      <c r="W192" s="28">
        <f t="shared" si="34"/>
        <v>40</v>
      </c>
      <c r="X192" s="23">
        <f t="shared" si="34"/>
        <v>0</v>
      </c>
      <c r="Y192" s="23">
        <f t="shared" si="34"/>
        <v>32</v>
      </c>
      <c r="Z192" s="24">
        <f t="shared" si="34"/>
        <v>0</v>
      </c>
      <c r="AA192" s="23">
        <f t="shared" si="34"/>
        <v>0</v>
      </c>
      <c r="AB192" s="23">
        <f t="shared" si="34"/>
        <v>0</v>
      </c>
      <c r="AC192" s="23">
        <f t="shared" si="34"/>
        <v>0</v>
      </c>
      <c r="AD192" s="23">
        <f t="shared" si="34"/>
        <v>0</v>
      </c>
      <c r="AE192" s="28">
        <f t="shared" si="34"/>
        <v>0</v>
      </c>
      <c r="AF192" s="23">
        <f t="shared" si="34"/>
        <v>0</v>
      </c>
    </row>
    <row r="193" spans="1:32" ht="57.75" thickBot="1">
      <c r="A193" s="171" t="s">
        <v>30</v>
      </c>
      <c r="B193" s="172"/>
      <c r="C193" s="172"/>
      <c r="D193" s="172"/>
      <c r="E193" s="172"/>
      <c r="F193" s="172"/>
      <c r="G193" s="172"/>
      <c r="H193" s="172"/>
      <c r="I193" s="172"/>
      <c r="J193" s="172"/>
      <c r="K193" s="172"/>
      <c r="L193" s="172"/>
      <c r="M193" s="172"/>
      <c r="N193" s="172"/>
      <c r="O193" s="172"/>
      <c r="P193" s="172"/>
      <c r="Q193" s="172"/>
      <c r="R193" s="172"/>
      <c r="S193" s="172"/>
      <c r="T193" s="172"/>
      <c r="U193" s="172"/>
      <c r="V193" s="172"/>
      <c r="W193" s="172"/>
      <c r="X193" s="172"/>
      <c r="Y193" s="172"/>
      <c r="Z193" s="172"/>
      <c r="AA193" s="172"/>
      <c r="AB193" s="172"/>
      <c r="AC193" s="172"/>
      <c r="AD193" s="172"/>
      <c r="AE193" s="172"/>
      <c r="AF193" s="173"/>
    </row>
    <row r="194" spans="1:32" ht="57.75" thickBot="1">
      <c r="A194" s="23">
        <v>22</v>
      </c>
      <c r="B194" s="27" t="s">
        <v>132</v>
      </c>
      <c r="C194" s="23">
        <v>4</v>
      </c>
      <c r="D194" s="25"/>
      <c r="E194" s="25">
        <v>8</v>
      </c>
      <c r="F194" s="25"/>
      <c r="G194" s="25"/>
      <c r="H194" s="25"/>
      <c r="I194" s="24"/>
      <c r="J194" s="24"/>
      <c r="K194" s="31"/>
      <c r="L194" s="28"/>
      <c r="M194" s="23"/>
      <c r="N194" s="24"/>
      <c r="O194" s="24"/>
      <c r="P194" s="24">
        <v>6</v>
      </c>
      <c r="Q194" s="24">
        <v>4</v>
      </c>
      <c r="R194" s="24"/>
      <c r="S194" s="24">
        <v>3</v>
      </c>
      <c r="T194" s="24"/>
      <c r="U194" s="31">
        <v>95</v>
      </c>
      <c r="V194" s="23"/>
      <c r="W194" s="24"/>
      <c r="X194" s="24"/>
      <c r="Y194" s="24"/>
      <c r="Z194" s="24">
        <v>4</v>
      </c>
      <c r="AA194" s="24"/>
      <c r="AB194" s="24"/>
      <c r="AC194" s="24"/>
      <c r="AD194" s="24"/>
      <c r="AE194" s="31"/>
      <c r="AF194" s="23"/>
    </row>
    <row r="195" spans="1:32" ht="57.75" thickBot="1">
      <c r="A195" s="21">
        <v>77</v>
      </c>
      <c r="B195" s="27" t="s">
        <v>130</v>
      </c>
      <c r="C195" s="23"/>
      <c r="D195" s="25"/>
      <c r="E195" s="25">
        <v>5</v>
      </c>
      <c r="F195" s="25"/>
      <c r="G195" s="25"/>
      <c r="H195" s="25"/>
      <c r="I195" s="25"/>
      <c r="J195" s="25"/>
      <c r="K195" s="26"/>
      <c r="L195" s="30"/>
      <c r="M195" s="21"/>
      <c r="N195" s="25"/>
      <c r="O195" s="25"/>
      <c r="P195" s="24">
        <v>5</v>
      </c>
      <c r="Q195" s="25">
        <v>2</v>
      </c>
      <c r="R195" s="26"/>
      <c r="S195" s="23"/>
      <c r="T195" s="26">
        <v>38</v>
      </c>
      <c r="U195" s="28"/>
      <c r="V195" s="21"/>
      <c r="W195" s="25"/>
      <c r="X195" s="23"/>
      <c r="Y195" s="25"/>
      <c r="Z195" s="26"/>
      <c r="AA195" s="23"/>
      <c r="AB195" s="26"/>
      <c r="AC195" s="23"/>
      <c r="AD195" s="25"/>
      <c r="AE195" s="26"/>
      <c r="AF195" s="23"/>
    </row>
    <row r="196" spans="1:32" ht="57.75" thickBot="1">
      <c r="A196" s="23">
        <v>13</v>
      </c>
      <c r="B196" s="33" t="s">
        <v>8</v>
      </c>
      <c r="C196" s="23"/>
      <c r="D196" s="24"/>
      <c r="E196" s="24"/>
      <c r="F196" s="24"/>
      <c r="G196" s="24"/>
      <c r="H196" s="25"/>
      <c r="I196" s="25"/>
      <c r="J196" s="25"/>
      <c r="K196" s="26"/>
      <c r="L196" s="30"/>
      <c r="M196" s="21"/>
      <c r="N196" s="25"/>
      <c r="O196" s="26"/>
      <c r="P196" s="23">
        <v>12</v>
      </c>
      <c r="Q196" s="26"/>
      <c r="R196" s="23"/>
      <c r="S196" s="26"/>
      <c r="T196" s="23"/>
      <c r="U196" s="28"/>
      <c r="V196" s="23"/>
      <c r="W196" s="24"/>
      <c r="X196" s="26"/>
      <c r="Y196" s="23"/>
      <c r="Z196" s="24"/>
      <c r="AA196" s="26"/>
      <c r="AB196" s="23">
        <v>0.6</v>
      </c>
      <c r="AC196" s="23"/>
      <c r="AD196" s="26"/>
      <c r="AE196" s="28"/>
      <c r="AF196" s="21"/>
    </row>
    <row r="197" spans="1:32" ht="57.75" thickBot="1">
      <c r="A197" s="16"/>
      <c r="B197" s="27" t="s">
        <v>7</v>
      </c>
      <c r="C197" s="23">
        <f>C194+C195+C196</f>
        <v>4</v>
      </c>
      <c r="D197" s="23">
        <f aca="true" t="shared" si="35" ref="D197:AF197">D194+D195+D196</f>
        <v>0</v>
      </c>
      <c r="E197" s="23">
        <f t="shared" si="35"/>
        <v>13</v>
      </c>
      <c r="F197" s="23">
        <f t="shared" si="35"/>
        <v>0</v>
      </c>
      <c r="G197" s="23">
        <f t="shared" si="35"/>
        <v>0</v>
      </c>
      <c r="H197" s="23">
        <f t="shared" si="35"/>
        <v>0</v>
      </c>
      <c r="I197" s="23">
        <f t="shared" si="35"/>
        <v>0</v>
      </c>
      <c r="J197" s="23">
        <f t="shared" si="35"/>
        <v>0</v>
      </c>
      <c r="K197" s="23">
        <f t="shared" si="35"/>
        <v>0</v>
      </c>
      <c r="L197" s="28">
        <f t="shared" si="35"/>
        <v>0</v>
      </c>
      <c r="M197" s="23">
        <f t="shared" si="35"/>
        <v>0</v>
      </c>
      <c r="N197" s="24">
        <f t="shared" si="35"/>
        <v>0</v>
      </c>
      <c r="O197" s="23">
        <f t="shared" si="35"/>
        <v>0</v>
      </c>
      <c r="P197" s="23">
        <f t="shared" si="35"/>
        <v>23</v>
      </c>
      <c r="Q197" s="23">
        <f t="shared" si="35"/>
        <v>6</v>
      </c>
      <c r="R197" s="23">
        <f t="shared" si="35"/>
        <v>0</v>
      </c>
      <c r="S197" s="23">
        <f t="shared" si="35"/>
        <v>3</v>
      </c>
      <c r="T197" s="23">
        <f t="shared" si="35"/>
        <v>38</v>
      </c>
      <c r="U197" s="23">
        <f t="shared" si="35"/>
        <v>95</v>
      </c>
      <c r="V197" s="23">
        <f t="shared" si="35"/>
        <v>0</v>
      </c>
      <c r="W197" s="23">
        <f t="shared" si="35"/>
        <v>0</v>
      </c>
      <c r="X197" s="23">
        <f t="shared" si="35"/>
        <v>0</v>
      </c>
      <c r="Y197" s="23">
        <f t="shared" si="35"/>
        <v>0</v>
      </c>
      <c r="Z197" s="23">
        <f t="shared" si="35"/>
        <v>4</v>
      </c>
      <c r="AA197" s="23">
        <f t="shared" si="35"/>
        <v>0</v>
      </c>
      <c r="AB197" s="23">
        <f t="shared" si="35"/>
        <v>0.6</v>
      </c>
      <c r="AC197" s="23">
        <f t="shared" si="35"/>
        <v>0</v>
      </c>
      <c r="AD197" s="23">
        <f t="shared" si="35"/>
        <v>0</v>
      </c>
      <c r="AE197" s="28">
        <f t="shared" si="35"/>
        <v>0</v>
      </c>
      <c r="AF197" s="23">
        <f t="shared" si="35"/>
        <v>0</v>
      </c>
    </row>
    <row r="198" spans="1:32" ht="115.5" thickBot="1">
      <c r="A198" s="14"/>
      <c r="B198" s="27" t="s">
        <v>86</v>
      </c>
      <c r="C198" s="23"/>
      <c r="D198" s="23"/>
      <c r="E198" s="23"/>
      <c r="F198" s="23"/>
      <c r="G198" s="23"/>
      <c r="H198" s="23"/>
      <c r="I198" s="23"/>
      <c r="J198" s="23"/>
      <c r="K198" s="28"/>
      <c r="L198" s="28"/>
      <c r="M198" s="23"/>
      <c r="N198" s="24"/>
      <c r="O198" s="23"/>
      <c r="P198" s="23"/>
      <c r="Q198" s="23"/>
      <c r="R198" s="23"/>
      <c r="S198" s="23"/>
      <c r="T198" s="23"/>
      <c r="U198" s="28"/>
      <c r="V198" s="23"/>
      <c r="W198" s="24"/>
      <c r="X198" s="23"/>
      <c r="Y198" s="23"/>
      <c r="Z198" s="24"/>
      <c r="AA198" s="23"/>
      <c r="AB198" s="23"/>
      <c r="AC198" s="23"/>
      <c r="AD198" s="23"/>
      <c r="AE198" s="28">
        <v>5</v>
      </c>
      <c r="AF198" s="23"/>
    </row>
    <row r="199" spans="1:32" ht="57.75" thickBot="1">
      <c r="A199" s="21"/>
      <c r="B199" s="34" t="s">
        <v>11</v>
      </c>
      <c r="C199" s="23">
        <f>C181+C184+C192+C197</f>
        <v>54</v>
      </c>
      <c r="D199" s="23">
        <f aca="true" t="shared" si="36" ref="D199:AF199">D181+D184+D192+D197</f>
        <v>40</v>
      </c>
      <c r="E199" s="23">
        <f t="shared" si="36"/>
        <v>14.4</v>
      </c>
      <c r="F199" s="23">
        <f t="shared" si="36"/>
        <v>0</v>
      </c>
      <c r="G199" s="23">
        <f t="shared" si="36"/>
        <v>30</v>
      </c>
      <c r="H199" s="23">
        <f t="shared" si="36"/>
        <v>0</v>
      </c>
      <c r="I199" s="23">
        <f t="shared" si="36"/>
        <v>85</v>
      </c>
      <c r="J199" s="23">
        <f t="shared" si="36"/>
        <v>175.3</v>
      </c>
      <c r="K199" s="23">
        <f t="shared" si="36"/>
        <v>0</v>
      </c>
      <c r="L199" s="28">
        <f t="shared" si="36"/>
        <v>0</v>
      </c>
      <c r="M199" s="23">
        <f t="shared" si="36"/>
        <v>147</v>
      </c>
      <c r="N199" s="24">
        <f t="shared" si="36"/>
        <v>0</v>
      </c>
      <c r="O199" s="23">
        <f t="shared" si="36"/>
        <v>0</v>
      </c>
      <c r="P199" s="23">
        <f t="shared" si="36"/>
        <v>49</v>
      </c>
      <c r="Q199" s="23">
        <f t="shared" si="36"/>
        <v>14</v>
      </c>
      <c r="R199" s="23">
        <f t="shared" si="36"/>
        <v>13</v>
      </c>
      <c r="S199" s="23">
        <f t="shared" si="36"/>
        <v>3</v>
      </c>
      <c r="T199" s="23">
        <f t="shared" si="36"/>
        <v>224</v>
      </c>
      <c r="U199" s="23">
        <f t="shared" si="36"/>
        <v>95</v>
      </c>
      <c r="V199" s="23">
        <f t="shared" si="36"/>
        <v>0</v>
      </c>
      <c r="W199" s="23">
        <f t="shared" si="36"/>
        <v>40</v>
      </c>
      <c r="X199" s="23">
        <f t="shared" si="36"/>
        <v>0</v>
      </c>
      <c r="Y199" s="23">
        <f t="shared" si="36"/>
        <v>32</v>
      </c>
      <c r="Z199" s="23">
        <f t="shared" si="36"/>
        <v>4</v>
      </c>
      <c r="AA199" s="23">
        <f t="shared" si="36"/>
        <v>0</v>
      </c>
      <c r="AB199" s="23">
        <f t="shared" si="36"/>
        <v>0.6</v>
      </c>
      <c r="AC199" s="23">
        <f t="shared" si="36"/>
        <v>1.8</v>
      </c>
      <c r="AD199" s="23">
        <f t="shared" si="36"/>
        <v>0</v>
      </c>
      <c r="AE199" s="23">
        <v>5</v>
      </c>
      <c r="AF199" s="23">
        <f t="shared" si="36"/>
        <v>0</v>
      </c>
    </row>
    <row r="200" spans="1:32" ht="57">
      <c r="A200" s="169" t="s">
        <v>102</v>
      </c>
      <c r="B200" s="169"/>
      <c r="C200" s="169"/>
      <c r="D200" s="169"/>
      <c r="E200" s="169"/>
      <c r="F200" s="169"/>
      <c r="G200" s="169"/>
      <c r="H200" s="169"/>
      <c r="I200" s="169"/>
      <c r="J200" s="169"/>
      <c r="K200" s="169"/>
      <c r="L200" s="169"/>
      <c r="M200" s="169"/>
      <c r="N200" s="169"/>
      <c r="O200" s="169"/>
      <c r="P200" s="169"/>
      <c r="Q200" s="169"/>
      <c r="R200" s="169"/>
      <c r="S200" s="169"/>
      <c r="T200" s="169"/>
      <c r="U200" s="169"/>
      <c r="V200" s="169"/>
      <c r="W200" s="169"/>
      <c r="X200" s="169"/>
      <c r="Y200" s="169"/>
      <c r="Z200" s="169"/>
      <c r="AA200" s="169"/>
      <c r="AB200" s="169"/>
      <c r="AC200" s="169"/>
      <c r="AD200" s="169"/>
      <c r="AE200" s="169"/>
      <c r="AF200" s="169"/>
    </row>
    <row r="201" spans="1:32" ht="57.75" thickBot="1">
      <c r="A201" s="170"/>
      <c r="B201" s="170"/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70"/>
      <c r="U201" s="170"/>
      <c r="V201" s="170"/>
      <c r="W201" s="170"/>
      <c r="X201" s="170"/>
      <c r="Y201" s="170"/>
      <c r="Z201" s="170"/>
      <c r="AA201" s="170"/>
      <c r="AB201" s="170"/>
      <c r="AC201" s="170"/>
      <c r="AD201" s="170"/>
      <c r="AE201" s="170"/>
      <c r="AF201" s="170"/>
    </row>
    <row r="202" spans="1:32" ht="47.25" customHeight="1" thickBot="1">
      <c r="A202" s="171" t="s">
        <v>173</v>
      </c>
      <c r="B202" s="172"/>
      <c r="C202" s="172"/>
      <c r="D202" s="172"/>
      <c r="E202" s="172"/>
      <c r="F202" s="172"/>
      <c r="G202" s="172"/>
      <c r="H202" s="172"/>
      <c r="I202" s="172"/>
      <c r="J202" s="172"/>
      <c r="K202" s="172"/>
      <c r="L202" s="172"/>
      <c r="M202" s="172"/>
      <c r="N202" s="172"/>
      <c r="O202" s="172"/>
      <c r="P202" s="172"/>
      <c r="Q202" s="172"/>
      <c r="R202" s="172"/>
      <c r="S202" s="172"/>
      <c r="T202" s="172"/>
      <c r="U202" s="172"/>
      <c r="V202" s="172"/>
      <c r="W202" s="172"/>
      <c r="X202" s="172"/>
      <c r="Y202" s="172"/>
      <c r="Z202" s="172"/>
      <c r="AA202" s="172"/>
      <c r="AB202" s="172"/>
      <c r="AC202" s="172"/>
      <c r="AD202" s="172"/>
      <c r="AE202" s="172"/>
      <c r="AF202" s="173"/>
    </row>
    <row r="203" spans="1:32" ht="57.75" thickBot="1">
      <c r="A203" s="171" t="s">
        <v>0</v>
      </c>
      <c r="B203" s="172"/>
      <c r="C203" s="172"/>
      <c r="D203" s="172"/>
      <c r="E203" s="172"/>
      <c r="F203" s="172"/>
      <c r="G203" s="172"/>
      <c r="H203" s="172"/>
      <c r="I203" s="172"/>
      <c r="J203" s="172"/>
      <c r="K203" s="172"/>
      <c r="L203" s="172"/>
      <c r="M203" s="172"/>
      <c r="N203" s="172"/>
      <c r="O203" s="172"/>
      <c r="P203" s="172"/>
      <c r="Q203" s="172"/>
      <c r="R203" s="172"/>
      <c r="S203" s="172"/>
      <c r="T203" s="172"/>
      <c r="U203" s="172"/>
      <c r="V203" s="172"/>
      <c r="W203" s="172"/>
      <c r="X203" s="172"/>
      <c r="Y203" s="172"/>
      <c r="Z203" s="172"/>
      <c r="AA203" s="172"/>
      <c r="AB203" s="172"/>
      <c r="AC203" s="172"/>
      <c r="AD203" s="172"/>
      <c r="AE203" s="172"/>
      <c r="AF203" s="173"/>
    </row>
    <row r="204" spans="1:32" ht="45.75" customHeight="1">
      <c r="A204" s="185" t="s">
        <v>158</v>
      </c>
      <c r="B204" s="187" t="s">
        <v>25</v>
      </c>
      <c r="C204" s="167" t="s">
        <v>69</v>
      </c>
      <c r="D204" s="167" t="s">
        <v>70</v>
      </c>
      <c r="E204" s="167" t="s">
        <v>71</v>
      </c>
      <c r="F204" s="167" t="s">
        <v>72</v>
      </c>
      <c r="G204" s="167" t="s">
        <v>65</v>
      </c>
      <c r="H204" s="167" t="s">
        <v>73</v>
      </c>
      <c r="I204" s="167" t="s">
        <v>133</v>
      </c>
      <c r="J204" s="167" t="s">
        <v>124</v>
      </c>
      <c r="K204" s="130"/>
      <c r="L204" s="130"/>
      <c r="M204" s="167" t="s">
        <v>141</v>
      </c>
      <c r="N204" s="215" t="s">
        <v>75</v>
      </c>
      <c r="O204" s="167" t="s">
        <v>53</v>
      </c>
      <c r="P204" s="167" t="s">
        <v>54</v>
      </c>
      <c r="Q204" s="167" t="s">
        <v>76</v>
      </c>
      <c r="R204" s="167" t="s">
        <v>55</v>
      </c>
      <c r="S204" s="167" t="s">
        <v>77</v>
      </c>
      <c r="T204" s="167" t="s">
        <v>80</v>
      </c>
      <c r="U204" s="176" t="s">
        <v>84</v>
      </c>
      <c r="V204" s="9"/>
      <c r="W204" s="215" t="s">
        <v>128</v>
      </c>
      <c r="X204" s="167" t="s">
        <v>134</v>
      </c>
      <c r="Y204" s="167" t="s">
        <v>135</v>
      </c>
      <c r="Z204" s="215" t="s">
        <v>56</v>
      </c>
      <c r="AA204" s="167" t="s">
        <v>57</v>
      </c>
      <c r="AB204" s="167" t="s">
        <v>59</v>
      </c>
      <c r="AC204" s="9"/>
      <c r="AD204" s="167" t="s">
        <v>78</v>
      </c>
      <c r="AE204" s="176" t="s">
        <v>58</v>
      </c>
      <c r="AF204" s="167" t="s">
        <v>79</v>
      </c>
    </row>
    <row r="205" spans="1:32" ht="409.5" customHeight="1" thickBot="1">
      <c r="A205" s="186"/>
      <c r="B205" s="188"/>
      <c r="C205" s="168"/>
      <c r="D205" s="168"/>
      <c r="E205" s="168"/>
      <c r="F205" s="168"/>
      <c r="G205" s="168"/>
      <c r="H205" s="168"/>
      <c r="I205" s="168"/>
      <c r="J205" s="168"/>
      <c r="K205" s="131" t="s">
        <v>74</v>
      </c>
      <c r="L205" s="131" t="s">
        <v>154</v>
      </c>
      <c r="M205" s="168"/>
      <c r="N205" s="216"/>
      <c r="O205" s="168"/>
      <c r="P205" s="168"/>
      <c r="Q205" s="168"/>
      <c r="R205" s="168"/>
      <c r="S205" s="168"/>
      <c r="T205" s="168"/>
      <c r="U205" s="177"/>
      <c r="V205" s="10" t="s">
        <v>155</v>
      </c>
      <c r="W205" s="216"/>
      <c r="X205" s="168"/>
      <c r="Y205" s="168"/>
      <c r="Z205" s="216"/>
      <c r="AA205" s="168"/>
      <c r="AB205" s="168"/>
      <c r="AC205" s="10" t="s">
        <v>66</v>
      </c>
      <c r="AD205" s="168"/>
      <c r="AE205" s="177"/>
      <c r="AF205" s="168"/>
    </row>
    <row r="206" spans="1:32" ht="57.75" thickBot="1">
      <c r="A206" s="14">
        <v>1</v>
      </c>
      <c r="B206" s="15">
        <v>2</v>
      </c>
      <c r="C206" s="17">
        <v>3</v>
      </c>
      <c r="D206" s="16">
        <v>4</v>
      </c>
      <c r="E206" s="16">
        <v>5</v>
      </c>
      <c r="F206" s="16">
        <v>6</v>
      </c>
      <c r="G206" s="16">
        <v>7</v>
      </c>
      <c r="H206" s="16" t="s">
        <v>60</v>
      </c>
      <c r="I206" s="16">
        <v>9</v>
      </c>
      <c r="J206" s="132">
        <v>10</v>
      </c>
      <c r="K206" s="19">
        <v>11</v>
      </c>
      <c r="L206" s="19">
        <v>12</v>
      </c>
      <c r="M206" s="16">
        <v>13</v>
      </c>
      <c r="N206" s="133">
        <v>14</v>
      </c>
      <c r="O206" s="16">
        <v>15</v>
      </c>
      <c r="P206" s="18">
        <v>16</v>
      </c>
      <c r="Q206" s="16">
        <v>17</v>
      </c>
      <c r="R206" s="18">
        <v>18</v>
      </c>
      <c r="S206" s="16">
        <v>19</v>
      </c>
      <c r="T206" s="18">
        <v>20</v>
      </c>
      <c r="U206" s="18">
        <v>20</v>
      </c>
      <c r="V206" s="16">
        <v>21</v>
      </c>
      <c r="W206" s="16">
        <v>22</v>
      </c>
      <c r="X206" s="16">
        <v>23</v>
      </c>
      <c r="Y206" s="133">
        <v>24</v>
      </c>
      <c r="Z206" s="133">
        <v>25</v>
      </c>
      <c r="AA206" s="18">
        <v>26</v>
      </c>
      <c r="AB206" s="16">
        <v>27</v>
      </c>
      <c r="AC206" s="16">
        <v>28</v>
      </c>
      <c r="AD206" s="18">
        <v>29</v>
      </c>
      <c r="AE206" s="19">
        <v>30</v>
      </c>
      <c r="AF206" s="16">
        <v>31</v>
      </c>
    </row>
    <row r="207" spans="1:32" ht="57.75" thickBot="1">
      <c r="A207" s="171" t="s">
        <v>6</v>
      </c>
      <c r="B207" s="172"/>
      <c r="C207" s="172"/>
      <c r="D207" s="172"/>
      <c r="E207" s="172"/>
      <c r="F207" s="172"/>
      <c r="G207" s="172"/>
      <c r="H207" s="172"/>
      <c r="I207" s="172"/>
      <c r="J207" s="172"/>
      <c r="K207" s="172"/>
      <c r="L207" s="172"/>
      <c r="M207" s="172"/>
      <c r="N207" s="172"/>
      <c r="O207" s="172"/>
      <c r="P207" s="172"/>
      <c r="Q207" s="172"/>
      <c r="R207" s="172"/>
      <c r="S207" s="172"/>
      <c r="T207" s="172"/>
      <c r="U207" s="172"/>
      <c r="V207" s="172"/>
      <c r="W207" s="172"/>
      <c r="X207" s="172"/>
      <c r="Y207" s="172"/>
      <c r="Z207" s="172"/>
      <c r="AA207" s="172"/>
      <c r="AB207" s="172"/>
      <c r="AC207" s="172"/>
      <c r="AD207" s="172"/>
      <c r="AE207" s="172"/>
      <c r="AF207" s="173"/>
    </row>
    <row r="208" spans="1:32" ht="115.5" thickBot="1">
      <c r="A208" s="23">
        <v>45</v>
      </c>
      <c r="B208" s="29" t="s">
        <v>212</v>
      </c>
      <c r="C208" s="23"/>
      <c r="D208" s="24"/>
      <c r="E208" s="24"/>
      <c r="F208" s="24"/>
      <c r="G208" s="24">
        <v>30</v>
      </c>
      <c r="H208" s="25"/>
      <c r="I208" s="25"/>
      <c r="J208" s="25"/>
      <c r="K208" s="26"/>
      <c r="L208" s="30"/>
      <c r="M208" s="21"/>
      <c r="N208" s="25"/>
      <c r="O208" s="26"/>
      <c r="P208" s="23">
        <v>10</v>
      </c>
      <c r="Q208" s="26">
        <v>3</v>
      </c>
      <c r="R208" s="23"/>
      <c r="S208" s="26"/>
      <c r="T208" s="23">
        <v>150</v>
      </c>
      <c r="U208" s="26"/>
      <c r="V208" s="21"/>
      <c r="W208" s="24"/>
      <c r="X208" s="23"/>
      <c r="Y208" s="25"/>
      <c r="Z208" s="24"/>
      <c r="AA208" s="23"/>
      <c r="AB208" s="23"/>
      <c r="AC208" s="26"/>
      <c r="AD208" s="23"/>
      <c r="AE208" s="26"/>
      <c r="AF208" s="23"/>
    </row>
    <row r="209" spans="1:32" ht="115.5" thickBot="1">
      <c r="A209" s="21">
        <v>2</v>
      </c>
      <c r="B209" s="27" t="s">
        <v>100</v>
      </c>
      <c r="C209" s="23"/>
      <c r="D209" s="25"/>
      <c r="E209" s="25"/>
      <c r="F209" s="25"/>
      <c r="G209" s="25"/>
      <c r="H209" s="25"/>
      <c r="I209" s="25"/>
      <c r="J209" s="25"/>
      <c r="K209" s="26"/>
      <c r="L209" s="30"/>
      <c r="M209" s="21"/>
      <c r="N209" s="25"/>
      <c r="O209" s="21"/>
      <c r="P209" s="23">
        <v>12</v>
      </c>
      <c r="Q209" s="21"/>
      <c r="R209" s="26"/>
      <c r="S209" s="21"/>
      <c r="T209" s="23">
        <v>120</v>
      </c>
      <c r="U209" s="30"/>
      <c r="V209" s="21"/>
      <c r="W209" s="25"/>
      <c r="X209" s="26"/>
      <c r="Y209" s="21"/>
      <c r="Z209" s="26"/>
      <c r="AA209" s="21"/>
      <c r="AB209" s="26"/>
      <c r="AC209" s="21">
        <v>1.8</v>
      </c>
      <c r="AD209" s="21"/>
      <c r="AE209" s="30"/>
      <c r="AF209" s="23"/>
    </row>
    <row r="210" spans="1:32" ht="115.5" thickBot="1">
      <c r="A210" s="21">
        <v>3</v>
      </c>
      <c r="B210" s="27" t="s">
        <v>44</v>
      </c>
      <c r="C210" s="25">
        <v>25</v>
      </c>
      <c r="D210" s="25"/>
      <c r="E210" s="25"/>
      <c r="F210" s="25"/>
      <c r="G210" s="25"/>
      <c r="H210" s="25"/>
      <c r="I210" s="25"/>
      <c r="J210" s="25"/>
      <c r="K210" s="26"/>
      <c r="L210" s="30"/>
      <c r="M210" s="21"/>
      <c r="N210" s="25"/>
      <c r="O210" s="21"/>
      <c r="P210" s="26"/>
      <c r="Q210" s="23">
        <v>5</v>
      </c>
      <c r="R210" s="26"/>
      <c r="S210" s="21"/>
      <c r="T210" s="26"/>
      <c r="U210" s="30"/>
      <c r="V210" s="21"/>
      <c r="W210" s="24"/>
      <c r="X210" s="26"/>
      <c r="Y210" s="21"/>
      <c r="Z210" s="26"/>
      <c r="AA210" s="23">
        <v>9.7</v>
      </c>
      <c r="AB210" s="26"/>
      <c r="AC210" s="21"/>
      <c r="AD210" s="25"/>
      <c r="AE210" s="30"/>
      <c r="AF210" s="21"/>
    </row>
    <row r="211" spans="1:32" ht="57.75" thickBot="1">
      <c r="A211" s="21"/>
      <c r="B211" s="27" t="s">
        <v>7</v>
      </c>
      <c r="C211" s="23">
        <f aca="true" t="shared" si="37" ref="C211:AF211">SUM(C208:C210)</f>
        <v>25</v>
      </c>
      <c r="D211" s="23">
        <f t="shared" si="37"/>
        <v>0</v>
      </c>
      <c r="E211" s="23">
        <f t="shared" si="37"/>
        <v>0</v>
      </c>
      <c r="F211" s="23">
        <f t="shared" si="37"/>
        <v>0</v>
      </c>
      <c r="G211" s="23">
        <f t="shared" si="37"/>
        <v>30</v>
      </c>
      <c r="H211" s="23">
        <f t="shared" si="37"/>
        <v>0</v>
      </c>
      <c r="I211" s="23">
        <f t="shared" si="37"/>
        <v>0</v>
      </c>
      <c r="J211" s="23">
        <f t="shared" si="37"/>
        <v>0</v>
      </c>
      <c r="K211" s="28">
        <f t="shared" si="37"/>
        <v>0</v>
      </c>
      <c r="L211" s="28">
        <f t="shared" si="37"/>
        <v>0</v>
      </c>
      <c r="M211" s="23">
        <f t="shared" si="37"/>
        <v>0</v>
      </c>
      <c r="N211" s="31">
        <f t="shared" si="37"/>
        <v>0</v>
      </c>
      <c r="O211" s="23">
        <f t="shared" si="37"/>
        <v>0</v>
      </c>
      <c r="P211" s="23">
        <f t="shared" si="37"/>
        <v>22</v>
      </c>
      <c r="Q211" s="23">
        <f t="shared" si="37"/>
        <v>8</v>
      </c>
      <c r="R211" s="23">
        <f t="shared" si="37"/>
        <v>0</v>
      </c>
      <c r="S211" s="23">
        <f t="shared" si="37"/>
        <v>0</v>
      </c>
      <c r="T211" s="23">
        <f t="shared" si="37"/>
        <v>270</v>
      </c>
      <c r="U211" s="23">
        <f t="shared" si="37"/>
        <v>0</v>
      </c>
      <c r="V211" s="23">
        <f t="shared" si="37"/>
        <v>0</v>
      </c>
      <c r="W211" s="24">
        <f t="shared" si="37"/>
        <v>0</v>
      </c>
      <c r="X211" s="23">
        <f t="shared" si="37"/>
        <v>0</v>
      </c>
      <c r="Y211" s="23">
        <f t="shared" si="37"/>
        <v>0</v>
      </c>
      <c r="Z211" s="24">
        <f t="shared" si="37"/>
        <v>0</v>
      </c>
      <c r="AA211" s="23">
        <f t="shared" si="37"/>
        <v>9.7</v>
      </c>
      <c r="AB211" s="23">
        <f t="shared" si="37"/>
        <v>0</v>
      </c>
      <c r="AC211" s="23">
        <f t="shared" si="37"/>
        <v>1.8</v>
      </c>
      <c r="AD211" s="23">
        <f t="shared" si="37"/>
        <v>0</v>
      </c>
      <c r="AE211" s="28">
        <f t="shared" si="37"/>
        <v>0</v>
      </c>
      <c r="AF211" s="23">
        <f t="shared" si="37"/>
        <v>0</v>
      </c>
    </row>
    <row r="212" spans="1:32" ht="57.75" thickBot="1">
      <c r="A212" s="178" t="s">
        <v>64</v>
      </c>
      <c r="B212" s="184"/>
      <c r="C212" s="184"/>
      <c r="D212" s="184"/>
      <c r="E212" s="184"/>
      <c r="F212" s="184"/>
      <c r="G212" s="184"/>
      <c r="H212" s="184"/>
      <c r="I212" s="184"/>
      <c r="J212" s="184"/>
      <c r="K212" s="184"/>
      <c r="L212" s="184"/>
      <c r="M212" s="184"/>
      <c r="N212" s="184"/>
      <c r="O212" s="184"/>
      <c r="P212" s="184"/>
      <c r="Q212" s="184"/>
      <c r="R212" s="184"/>
      <c r="S212" s="184"/>
      <c r="T212" s="184"/>
      <c r="U212" s="184"/>
      <c r="V212" s="184"/>
      <c r="W212" s="184"/>
      <c r="X212" s="184"/>
      <c r="Y212" s="184"/>
      <c r="Z212" s="184"/>
      <c r="AA212" s="184"/>
      <c r="AB212" s="184"/>
      <c r="AC212" s="184"/>
      <c r="AD212" s="184"/>
      <c r="AE212" s="184"/>
      <c r="AF212" s="179"/>
    </row>
    <row r="213" spans="1:32" ht="57.75" thickBot="1">
      <c r="A213" s="21" t="s">
        <v>36</v>
      </c>
      <c r="B213" s="29" t="s">
        <v>156</v>
      </c>
      <c r="C213" s="23"/>
      <c r="D213" s="25"/>
      <c r="E213" s="25"/>
      <c r="F213" s="25"/>
      <c r="G213" s="25"/>
      <c r="H213" s="25"/>
      <c r="I213" s="25"/>
      <c r="J213" s="25"/>
      <c r="K213" s="25">
        <v>150</v>
      </c>
      <c r="L213" s="26"/>
      <c r="M213" s="21"/>
      <c r="N213" s="26"/>
      <c r="O213" s="23"/>
      <c r="P213" s="26"/>
      <c r="Q213" s="23"/>
      <c r="R213" s="26"/>
      <c r="S213" s="23"/>
      <c r="T213" s="26"/>
      <c r="U213" s="23"/>
      <c r="V213" s="26"/>
      <c r="W213" s="23"/>
      <c r="X213" s="23"/>
      <c r="Y213" s="26"/>
      <c r="Z213" s="23"/>
      <c r="AA213" s="26"/>
      <c r="AB213" s="23"/>
      <c r="AC213" s="28"/>
      <c r="AD213" s="21"/>
      <c r="AE213" s="28"/>
      <c r="AF213" s="21"/>
    </row>
    <row r="214" spans="1:32" ht="57.75" thickBot="1">
      <c r="A214" s="21"/>
      <c r="B214" s="27" t="s">
        <v>31</v>
      </c>
      <c r="C214" s="23">
        <f aca="true" t="shared" si="38" ref="C214:AF214">SUM(C213:C213)</f>
        <v>0</v>
      </c>
      <c r="D214" s="23">
        <f t="shared" si="38"/>
        <v>0</v>
      </c>
      <c r="E214" s="23">
        <f t="shared" si="38"/>
        <v>0</v>
      </c>
      <c r="F214" s="23">
        <f t="shared" si="38"/>
        <v>0</v>
      </c>
      <c r="G214" s="23">
        <f t="shared" si="38"/>
        <v>0</v>
      </c>
      <c r="H214" s="23">
        <f t="shared" si="38"/>
        <v>0</v>
      </c>
      <c r="I214" s="23">
        <f t="shared" si="38"/>
        <v>0</v>
      </c>
      <c r="J214" s="23">
        <f t="shared" si="38"/>
        <v>0</v>
      </c>
      <c r="K214" s="23">
        <f t="shared" si="38"/>
        <v>150</v>
      </c>
      <c r="L214" s="28">
        <f t="shared" si="38"/>
        <v>0</v>
      </c>
      <c r="M214" s="23">
        <f t="shared" si="38"/>
        <v>0</v>
      </c>
      <c r="N214" s="24">
        <f t="shared" si="38"/>
        <v>0</v>
      </c>
      <c r="O214" s="23">
        <f t="shared" si="38"/>
        <v>0</v>
      </c>
      <c r="P214" s="23">
        <f t="shared" si="38"/>
        <v>0</v>
      </c>
      <c r="Q214" s="23">
        <f t="shared" si="38"/>
        <v>0</v>
      </c>
      <c r="R214" s="23">
        <f t="shared" si="38"/>
        <v>0</v>
      </c>
      <c r="S214" s="23">
        <f t="shared" si="38"/>
        <v>0</v>
      </c>
      <c r="T214" s="23">
        <f t="shared" si="38"/>
        <v>0</v>
      </c>
      <c r="U214" s="23">
        <f t="shared" si="38"/>
        <v>0</v>
      </c>
      <c r="V214" s="23">
        <f t="shared" si="38"/>
        <v>0</v>
      </c>
      <c r="W214" s="23">
        <f t="shared" si="38"/>
        <v>0</v>
      </c>
      <c r="X214" s="23">
        <f t="shared" si="38"/>
        <v>0</v>
      </c>
      <c r="Y214" s="23">
        <f t="shared" si="38"/>
        <v>0</v>
      </c>
      <c r="Z214" s="23">
        <f t="shared" si="38"/>
        <v>0</v>
      </c>
      <c r="AA214" s="23">
        <f t="shared" si="38"/>
        <v>0</v>
      </c>
      <c r="AB214" s="23">
        <f t="shared" si="38"/>
        <v>0</v>
      </c>
      <c r="AC214" s="23">
        <f t="shared" si="38"/>
        <v>0</v>
      </c>
      <c r="AD214" s="23">
        <f t="shared" si="38"/>
        <v>0</v>
      </c>
      <c r="AE214" s="28">
        <f t="shared" si="38"/>
        <v>0</v>
      </c>
      <c r="AF214" s="23">
        <f t="shared" si="38"/>
        <v>0</v>
      </c>
    </row>
    <row r="215" spans="1:32" ht="57.75" thickBot="1">
      <c r="A215" s="171" t="s">
        <v>9</v>
      </c>
      <c r="B215" s="172"/>
      <c r="C215" s="172"/>
      <c r="D215" s="172"/>
      <c r="E215" s="172"/>
      <c r="F215" s="172"/>
      <c r="G215" s="172"/>
      <c r="H215" s="172"/>
      <c r="I215" s="172"/>
      <c r="J215" s="172"/>
      <c r="K215" s="172"/>
      <c r="L215" s="172"/>
      <c r="M215" s="172"/>
      <c r="N215" s="172"/>
      <c r="O215" s="172"/>
      <c r="P215" s="172"/>
      <c r="Q215" s="172"/>
      <c r="R215" s="172"/>
      <c r="S215" s="172"/>
      <c r="T215" s="172"/>
      <c r="U215" s="172"/>
      <c r="V215" s="172"/>
      <c r="W215" s="172"/>
      <c r="X215" s="172"/>
      <c r="Y215" s="172"/>
      <c r="Z215" s="172"/>
      <c r="AA215" s="172"/>
      <c r="AB215" s="172"/>
      <c r="AC215" s="172"/>
      <c r="AD215" s="172"/>
      <c r="AE215" s="172"/>
      <c r="AF215" s="173"/>
    </row>
    <row r="216" spans="1:32" ht="115.5" thickBot="1">
      <c r="A216" s="23">
        <v>89</v>
      </c>
      <c r="B216" s="36" t="s">
        <v>146</v>
      </c>
      <c r="C216" s="23"/>
      <c r="D216" s="25"/>
      <c r="E216" s="25"/>
      <c r="F216" s="25"/>
      <c r="G216" s="25"/>
      <c r="H216" s="25"/>
      <c r="I216" s="25"/>
      <c r="J216" s="25">
        <v>60</v>
      </c>
      <c r="K216" s="26"/>
      <c r="L216" s="30"/>
      <c r="M216" s="21"/>
      <c r="N216" s="25"/>
      <c r="O216" s="26"/>
      <c r="P216" s="21"/>
      <c r="Q216" s="26"/>
      <c r="R216" s="21"/>
      <c r="S216" s="26"/>
      <c r="T216" s="21"/>
      <c r="U216" s="26"/>
      <c r="V216" s="21"/>
      <c r="W216" s="25"/>
      <c r="X216" s="26"/>
      <c r="Y216" s="23"/>
      <c r="Z216" s="25"/>
      <c r="AA216" s="26"/>
      <c r="AB216" s="21"/>
      <c r="AC216" s="23"/>
      <c r="AD216" s="26"/>
      <c r="AE216" s="30"/>
      <c r="AF216" s="16"/>
    </row>
    <row r="217" spans="1:32" ht="173.25" thickBot="1">
      <c r="A217" s="21">
        <v>57.46</v>
      </c>
      <c r="B217" s="27" t="s">
        <v>149</v>
      </c>
      <c r="C217" s="21"/>
      <c r="D217" s="25"/>
      <c r="E217" s="25">
        <v>12</v>
      </c>
      <c r="F217" s="25"/>
      <c r="G217" s="25"/>
      <c r="H217" s="25"/>
      <c r="I217" s="25">
        <v>35</v>
      </c>
      <c r="J217" s="25">
        <v>19</v>
      </c>
      <c r="K217" s="26"/>
      <c r="L217" s="30"/>
      <c r="M217" s="21"/>
      <c r="N217" s="25"/>
      <c r="O217" s="25"/>
      <c r="P217" s="25"/>
      <c r="Q217" s="25">
        <v>2.6</v>
      </c>
      <c r="R217" s="25"/>
      <c r="S217" s="25">
        <v>2</v>
      </c>
      <c r="T217" s="25">
        <v>12</v>
      </c>
      <c r="U217" s="26"/>
      <c r="V217" s="21"/>
      <c r="W217" s="25"/>
      <c r="X217" s="25">
        <v>27</v>
      </c>
      <c r="Y217" s="25"/>
      <c r="Z217" s="25"/>
      <c r="AA217" s="25"/>
      <c r="AB217" s="25"/>
      <c r="AC217" s="25"/>
      <c r="AD217" s="25"/>
      <c r="AE217" s="26"/>
      <c r="AF217" s="21"/>
    </row>
    <row r="218" spans="1:32" ht="173.25" thickBot="1">
      <c r="A218" s="21">
        <v>64.6</v>
      </c>
      <c r="B218" s="27" t="s">
        <v>151</v>
      </c>
      <c r="C218" s="23"/>
      <c r="D218" s="25"/>
      <c r="E218" s="25">
        <v>8</v>
      </c>
      <c r="F218" s="25"/>
      <c r="G218" s="25">
        <v>4</v>
      </c>
      <c r="H218" s="25"/>
      <c r="I218" s="25"/>
      <c r="J218" s="25">
        <v>13</v>
      </c>
      <c r="K218" s="26"/>
      <c r="L218" s="30"/>
      <c r="M218" s="21"/>
      <c r="N218" s="25"/>
      <c r="O218" s="26"/>
      <c r="P218" s="21"/>
      <c r="Q218" s="26"/>
      <c r="R218" s="21">
        <v>4</v>
      </c>
      <c r="S218" s="26">
        <v>2</v>
      </c>
      <c r="T218" s="21"/>
      <c r="U218" s="26"/>
      <c r="V218" s="21"/>
      <c r="W218" s="25">
        <v>32</v>
      </c>
      <c r="X218" s="26"/>
      <c r="Y218" s="21"/>
      <c r="Z218" s="25"/>
      <c r="AA218" s="26"/>
      <c r="AB218" s="21"/>
      <c r="AC218" s="21"/>
      <c r="AD218" s="26"/>
      <c r="AE218" s="30"/>
      <c r="AF218" s="16"/>
    </row>
    <row r="219" spans="1:32" ht="57.75" thickBot="1">
      <c r="A219" s="21">
        <v>63</v>
      </c>
      <c r="B219" s="27" t="s">
        <v>105</v>
      </c>
      <c r="C219" s="23"/>
      <c r="D219" s="25"/>
      <c r="E219" s="25">
        <v>1.2</v>
      </c>
      <c r="F219" s="25"/>
      <c r="G219" s="25"/>
      <c r="H219" s="25"/>
      <c r="I219" s="25"/>
      <c r="J219" s="25"/>
      <c r="K219" s="26"/>
      <c r="L219" s="30"/>
      <c r="M219" s="21"/>
      <c r="N219" s="25"/>
      <c r="O219" s="26"/>
      <c r="P219" s="21"/>
      <c r="Q219" s="26">
        <v>1.2</v>
      </c>
      <c r="R219" s="21"/>
      <c r="S219" s="26"/>
      <c r="T219" s="21"/>
      <c r="U219" s="30"/>
      <c r="V219" s="21"/>
      <c r="W219" s="25"/>
      <c r="X219" s="26"/>
      <c r="Y219" s="21"/>
      <c r="Z219" s="25">
        <v>8</v>
      </c>
      <c r="AA219" s="26"/>
      <c r="AB219" s="21"/>
      <c r="AC219" s="26"/>
      <c r="AD219" s="21"/>
      <c r="AE219" s="30"/>
      <c r="AF219" s="21"/>
    </row>
    <row r="220" spans="1:32" ht="57.75" thickBot="1">
      <c r="A220" s="21">
        <v>65</v>
      </c>
      <c r="B220" s="27" t="s">
        <v>176</v>
      </c>
      <c r="C220" s="23"/>
      <c r="D220" s="25"/>
      <c r="E220" s="25"/>
      <c r="F220" s="25"/>
      <c r="G220" s="25">
        <v>39</v>
      </c>
      <c r="H220" s="25"/>
      <c r="I220" s="25"/>
      <c r="J220" s="25"/>
      <c r="K220" s="26"/>
      <c r="L220" s="30"/>
      <c r="M220" s="21"/>
      <c r="N220" s="25"/>
      <c r="O220" s="25"/>
      <c r="P220" s="25"/>
      <c r="Q220" s="25">
        <v>4</v>
      </c>
      <c r="R220" s="25"/>
      <c r="S220" s="25"/>
      <c r="T220" s="25"/>
      <c r="U220" s="26"/>
      <c r="V220" s="21"/>
      <c r="W220" s="25"/>
      <c r="X220" s="25"/>
      <c r="Y220" s="25"/>
      <c r="Z220" s="25"/>
      <c r="AA220" s="25"/>
      <c r="AB220" s="25"/>
      <c r="AC220" s="25"/>
      <c r="AD220" s="25"/>
      <c r="AE220" s="26"/>
      <c r="AF220" s="21"/>
    </row>
    <row r="221" spans="1:32" ht="173.25" thickBot="1">
      <c r="A221" s="21">
        <v>36</v>
      </c>
      <c r="B221" s="27" t="s">
        <v>186</v>
      </c>
      <c r="C221" s="23"/>
      <c r="D221" s="25"/>
      <c r="E221" s="25"/>
      <c r="F221" s="25"/>
      <c r="G221" s="25"/>
      <c r="H221" s="25"/>
      <c r="I221" s="25"/>
      <c r="J221" s="25"/>
      <c r="K221" s="26"/>
      <c r="L221" s="30"/>
      <c r="M221" s="21"/>
      <c r="N221" s="25">
        <v>20</v>
      </c>
      <c r="O221" s="26"/>
      <c r="P221" s="21">
        <v>9</v>
      </c>
      <c r="Q221" s="26"/>
      <c r="R221" s="21"/>
      <c r="S221" s="26"/>
      <c r="T221" s="21"/>
      <c r="U221" s="30"/>
      <c r="V221" s="21"/>
      <c r="W221" s="25"/>
      <c r="X221" s="26"/>
      <c r="Y221" s="21"/>
      <c r="Z221" s="25"/>
      <c r="AA221" s="26"/>
      <c r="AB221" s="21"/>
      <c r="AC221" s="26"/>
      <c r="AD221" s="21"/>
      <c r="AE221" s="30"/>
      <c r="AF221" s="21"/>
    </row>
    <row r="222" spans="1:32" ht="115.5" thickBot="1">
      <c r="A222" s="21" t="s">
        <v>36</v>
      </c>
      <c r="B222" s="27" t="s">
        <v>69</v>
      </c>
      <c r="C222" s="25">
        <v>25</v>
      </c>
      <c r="D222" s="25"/>
      <c r="E222" s="25"/>
      <c r="F222" s="25"/>
      <c r="G222" s="24"/>
      <c r="H222" s="24"/>
      <c r="I222" s="24"/>
      <c r="J222" s="24"/>
      <c r="K222" s="31"/>
      <c r="L222" s="28"/>
      <c r="M222" s="23"/>
      <c r="N222" s="24"/>
      <c r="O222" s="24"/>
      <c r="P222" s="24"/>
      <c r="Q222" s="24"/>
      <c r="R222" s="24"/>
      <c r="S222" s="24"/>
      <c r="T222" s="24"/>
      <c r="U222" s="31"/>
      <c r="V222" s="23"/>
      <c r="W222" s="24"/>
      <c r="X222" s="24"/>
      <c r="Y222" s="24"/>
      <c r="Z222" s="24"/>
      <c r="AA222" s="24"/>
      <c r="AB222" s="24"/>
      <c r="AC222" s="24"/>
      <c r="AD222" s="24"/>
      <c r="AE222" s="31"/>
      <c r="AF222" s="21"/>
    </row>
    <row r="223" spans="1:32" ht="115.5" thickBot="1">
      <c r="A223" s="21" t="s">
        <v>36</v>
      </c>
      <c r="B223" s="27" t="s">
        <v>85</v>
      </c>
      <c r="C223" s="23"/>
      <c r="D223" s="25">
        <v>40</v>
      </c>
      <c r="E223" s="25"/>
      <c r="F223" s="25"/>
      <c r="G223" s="25"/>
      <c r="H223" s="25"/>
      <c r="I223" s="24"/>
      <c r="J223" s="24"/>
      <c r="K223" s="31"/>
      <c r="L223" s="28"/>
      <c r="M223" s="23"/>
      <c r="N223" s="24"/>
      <c r="O223" s="24"/>
      <c r="P223" s="24"/>
      <c r="Q223" s="24"/>
      <c r="R223" s="24"/>
      <c r="S223" s="24"/>
      <c r="T223" s="24"/>
      <c r="U223" s="31"/>
      <c r="V223" s="23"/>
      <c r="W223" s="24"/>
      <c r="X223" s="24"/>
      <c r="Y223" s="24"/>
      <c r="Z223" s="24"/>
      <c r="AA223" s="24"/>
      <c r="AB223" s="24"/>
      <c r="AC223" s="24"/>
      <c r="AD223" s="24"/>
      <c r="AE223" s="31"/>
      <c r="AF223" s="23"/>
    </row>
    <row r="224" spans="1:32" ht="57.75" thickBot="1">
      <c r="A224" s="23"/>
      <c r="B224" s="29" t="s">
        <v>31</v>
      </c>
      <c r="C224" s="23">
        <f>SUM(C216:C223)</f>
        <v>25</v>
      </c>
      <c r="D224" s="23">
        <f aca="true" t="shared" si="39" ref="D224:AF224">SUM(D216:D223)</f>
        <v>40</v>
      </c>
      <c r="E224" s="23">
        <f t="shared" si="39"/>
        <v>21.2</v>
      </c>
      <c r="F224" s="23">
        <f t="shared" si="39"/>
        <v>0</v>
      </c>
      <c r="G224" s="23">
        <f t="shared" si="39"/>
        <v>43</v>
      </c>
      <c r="H224" s="23">
        <f t="shared" si="39"/>
        <v>0</v>
      </c>
      <c r="I224" s="23">
        <f t="shared" si="39"/>
        <v>35</v>
      </c>
      <c r="J224" s="23">
        <f t="shared" si="39"/>
        <v>92</v>
      </c>
      <c r="K224" s="28">
        <f t="shared" si="39"/>
        <v>0</v>
      </c>
      <c r="L224" s="28">
        <f t="shared" si="39"/>
        <v>0</v>
      </c>
      <c r="M224" s="23">
        <f t="shared" si="39"/>
        <v>0</v>
      </c>
      <c r="N224" s="24">
        <f t="shared" si="39"/>
        <v>20</v>
      </c>
      <c r="O224" s="23">
        <f t="shared" si="39"/>
        <v>0</v>
      </c>
      <c r="P224" s="23">
        <f t="shared" si="39"/>
        <v>9</v>
      </c>
      <c r="Q224" s="23">
        <f t="shared" si="39"/>
        <v>7.8</v>
      </c>
      <c r="R224" s="23">
        <f t="shared" si="39"/>
        <v>4</v>
      </c>
      <c r="S224" s="23">
        <f t="shared" si="39"/>
        <v>4</v>
      </c>
      <c r="T224" s="23">
        <f t="shared" si="39"/>
        <v>12</v>
      </c>
      <c r="U224" s="23">
        <f t="shared" si="39"/>
        <v>0</v>
      </c>
      <c r="V224" s="23">
        <f t="shared" si="39"/>
        <v>0</v>
      </c>
      <c r="W224" s="23">
        <f t="shared" si="39"/>
        <v>32</v>
      </c>
      <c r="X224" s="23">
        <f t="shared" si="39"/>
        <v>27</v>
      </c>
      <c r="Y224" s="23">
        <f t="shared" si="39"/>
        <v>0</v>
      </c>
      <c r="Z224" s="24">
        <f t="shared" si="39"/>
        <v>8</v>
      </c>
      <c r="AA224" s="23">
        <f t="shared" si="39"/>
        <v>0</v>
      </c>
      <c r="AB224" s="23">
        <f t="shared" si="39"/>
        <v>0</v>
      </c>
      <c r="AC224" s="23">
        <f t="shared" si="39"/>
        <v>0</v>
      </c>
      <c r="AD224" s="23">
        <f t="shared" si="39"/>
        <v>0</v>
      </c>
      <c r="AE224" s="28">
        <f t="shared" si="39"/>
        <v>0</v>
      </c>
      <c r="AF224" s="23">
        <f t="shared" si="39"/>
        <v>0</v>
      </c>
    </row>
    <row r="225" spans="1:32" ht="57.75" thickBot="1">
      <c r="A225" s="171" t="s">
        <v>30</v>
      </c>
      <c r="B225" s="172"/>
      <c r="C225" s="172"/>
      <c r="D225" s="172"/>
      <c r="E225" s="172"/>
      <c r="F225" s="172"/>
      <c r="G225" s="172"/>
      <c r="H225" s="172"/>
      <c r="I225" s="172"/>
      <c r="J225" s="172"/>
      <c r="K225" s="172"/>
      <c r="L225" s="172"/>
      <c r="M225" s="172"/>
      <c r="N225" s="172"/>
      <c r="O225" s="172"/>
      <c r="P225" s="172"/>
      <c r="Q225" s="172"/>
      <c r="R225" s="172"/>
      <c r="S225" s="172"/>
      <c r="T225" s="172"/>
      <c r="U225" s="172"/>
      <c r="V225" s="172"/>
      <c r="W225" s="172"/>
      <c r="X225" s="172"/>
      <c r="Y225" s="172"/>
      <c r="Z225" s="172"/>
      <c r="AA225" s="172"/>
      <c r="AB225" s="172"/>
      <c r="AC225" s="172"/>
      <c r="AD225" s="172"/>
      <c r="AE225" s="172"/>
      <c r="AF225" s="173"/>
    </row>
    <row r="226" spans="1:32" ht="195.75" customHeight="1" thickBot="1">
      <c r="A226" s="21">
        <v>21.74</v>
      </c>
      <c r="B226" s="32" t="s">
        <v>129</v>
      </c>
      <c r="C226" s="21"/>
      <c r="D226" s="25"/>
      <c r="E226" s="21"/>
      <c r="F226" s="21"/>
      <c r="G226" s="21"/>
      <c r="H226" s="25"/>
      <c r="I226" s="25"/>
      <c r="J226" s="25"/>
      <c r="K226" s="26"/>
      <c r="L226" s="30"/>
      <c r="M226" s="21"/>
      <c r="N226" s="26"/>
      <c r="O226" s="23"/>
      <c r="P226" s="26"/>
      <c r="Q226" s="23"/>
      <c r="R226" s="26"/>
      <c r="S226" s="23"/>
      <c r="T226" s="26">
        <v>185</v>
      </c>
      <c r="U226" s="28"/>
      <c r="V226" s="21"/>
      <c r="W226" s="26"/>
      <c r="X226" s="23"/>
      <c r="Y226" s="23"/>
      <c r="Z226" s="26"/>
      <c r="AA226" s="23"/>
      <c r="AB226" s="23"/>
      <c r="AC226" s="26"/>
      <c r="AD226" s="23"/>
      <c r="AE226" s="26"/>
      <c r="AF226" s="21"/>
    </row>
    <row r="227" spans="1:32" ht="174.75" customHeight="1" thickBot="1">
      <c r="A227" s="21">
        <v>11</v>
      </c>
      <c r="B227" s="27" t="s">
        <v>81</v>
      </c>
      <c r="C227" s="23"/>
      <c r="D227" s="25"/>
      <c r="E227" s="25">
        <v>33</v>
      </c>
      <c r="F227" s="25"/>
      <c r="G227" s="25"/>
      <c r="H227" s="25"/>
      <c r="I227" s="25"/>
      <c r="J227" s="25"/>
      <c r="K227" s="26"/>
      <c r="L227" s="30"/>
      <c r="M227" s="21"/>
      <c r="N227" s="25">
        <v>24.5</v>
      </c>
      <c r="O227" s="25"/>
      <c r="P227" s="25">
        <v>7</v>
      </c>
      <c r="Q227" s="25">
        <v>4</v>
      </c>
      <c r="R227" s="25">
        <v>1</v>
      </c>
      <c r="S227" s="25">
        <v>5.5</v>
      </c>
      <c r="T227" s="25">
        <v>16</v>
      </c>
      <c r="U227" s="26"/>
      <c r="V227" s="21"/>
      <c r="W227" s="25"/>
      <c r="X227" s="25"/>
      <c r="Y227" s="25"/>
      <c r="Z227" s="25"/>
      <c r="AA227" s="25"/>
      <c r="AB227" s="26"/>
      <c r="AC227" s="21"/>
      <c r="AD227" s="25"/>
      <c r="AE227" s="26"/>
      <c r="AF227" s="23">
        <v>1.3</v>
      </c>
    </row>
    <row r="228" spans="1:32" ht="57.75" thickBot="1">
      <c r="A228" s="21"/>
      <c r="B228" s="27" t="s">
        <v>7</v>
      </c>
      <c r="C228" s="23">
        <f>SUM(C226:C227)</f>
        <v>0</v>
      </c>
      <c r="D228" s="23">
        <f aca="true" t="shared" si="40" ref="D228:AF228">SUM(D226:D227)</f>
        <v>0</v>
      </c>
      <c r="E228" s="23">
        <f t="shared" si="40"/>
        <v>33</v>
      </c>
      <c r="F228" s="23">
        <f t="shared" si="40"/>
        <v>0</v>
      </c>
      <c r="G228" s="23">
        <f t="shared" si="40"/>
        <v>0</v>
      </c>
      <c r="H228" s="23">
        <f t="shared" si="40"/>
        <v>0</v>
      </c>
      <c r="I228" s="23">
        <f t="shared" si="40"/>
        <v>0</v>
      </c>
      <c r="J228" s="23">
        <f t="shared" si="40"/>
        <v>0</v>
      </c>
      <c r="K228" s="28">
        <f t="shared" si="40"/>
        <v>0</v>
      </c>
      <c r="L228" s="28">
        <f t="shared" si="40"/>
        <v>0</v>
      </c>
      <c r="M228" s="23">
        <f t="shared" si="40"/>
        <v>0</v>
      </c>
      <c r="N228" s="24">
        <f t="shared" si="40"/>
        <v>24.5</v>
      </c>
      <c r="O228" s="23">
        <f t="shared" si="40"/>
        <v>0</v>
      </c>
      <c r="P228" s="23">
        <f t="shared" si="40"/>
        <v>7</v>
      </c>
      <c r="Q228" s="23">
        <f t="shared" si="40"/>
        <v>4</v>
      </c>
      <c r="R228" s="23">
        <f t="shared" si="40"/>
        <v>1</v>
      </c>
      <c r="S228" s="23">
        <f t="shared" si="40"/>
        <v>5.5</v>
      </c>
      <c r="T228" s="23">
        <f t="shared" si="40"/>
        <v>201</v>
      </c>
      <c r="U228" s="23">
        <f t="shared" si="40"/>
        <v>0</v>
      </c>
      <c r="V228" s="23">
        <f t="shared" si="40"/>
        <v>0</v>
      </c>
      <c r="W228" s="23">
        <f t="shared" si="40"/>
        <v>0</v>
      </c>
      <c r="X228" s="23">
        <f t="shared" si="40"/>
        <v>0</v>
      </c>
      <c r="Y228" s="23">
        <f t="shared" si="40"/>
        <v>0</v>
      </c>
      <c r="Z228" s="24">
        <f t="shared" si="40"/>
        <v>0</v>
      </c>
      <c r="AA228" s="23">
        <f t="shared" si="40"/>
        <v>0</v>
      </c>
      <c r="AB228" s="23">
        <f t="shared" si="40"/>
        <v>0</v>
      </c>
      <c r="AC228" s="23">
        <f t="shared" si="40"/>
        <v>0</v>
      </c>
      <c r="AD228" s="23">
        <f t="shared" si="40"/>
        <v>0</v>
      </c>
      <c r="AE228" s="28">
        <f t="shared" si="40"/>
        <v>0</v>
      </c>
      <c r="AF228" s="23">
        <f t="shared" si="40"/>
        <v>1.3</v>
      </c>
    </row>
    <row r="229" spans="1:32" ht="189.75" customHeight="1" thickBot="1">
      <c r="A229" s="14"/>
      <c r="B229" s="27" t="s">
        <v>86</v>
      </c>
      <c r="C229" s="23"/>
      <c r="D229" s="23"/>
      <c r="E229" s="23"/>
      <c r="F229" s="23"/>
      <c r="G229" s="23"/>
      <c r="H229" s="23"/>
      <c r="I229" s="23"/>
      <c r="J229" s="23"/>
      <c r="K229" s="28"/>
      <c r="L229" s="28"/>
      <c r="M229" s="23"/>
      <c r="N229" s="24"/>
      <c r="O229" s="23"/>
      <c r="P229" s="23"/>
      <c r="Q229" s="23"/>
      <c r="R229" s="23"/>
      <c r="S229" s="23"/>
      <c r="T229" s="23"/>
      <c r="U229" s="28"/>
      <c r="V229" s="23"/>
      <c r="W229" s="24"/>
      <c r="X229" s="23"/>
      <c r="Y229" s="23"/>
      <c r="Z229" s="24"/>
      <c r="AA229" s="23"/>
      <c r="AB229" s="23"/>
      <c r="AC229" s="23"/>
      <c r="AD229" s="23"/>
      <c r="AE229" s="28">
        <v>5</v>
      </c>
      <c r="AF229" s="23"/>
    </row>
    <row r="230" spans="1:32" ht="57.75" thickBot="1">
      <c r="A230" s="21"/>
      <c r="B230" s="34" t="s">
        <v>11</v>
      </c>
      <c r="C230" s="23">
        <f aca="true" t="shared" si="41" ref="C230:AD230">SUM(C211+C224+C228+C214)</f>
        <v>50</v>
      </c>
      <c r="D230" s="23">
        <f t="shared" si="41"/>
        <v>40</v>
      </c>
      <c r="E230" s="23">
        <f t="shared" si="41"/>
        <v>54.2</v>
      </c>
      <c r="F230" s="23">
        <f t="shared" si="41"/>
        <v>0</v>
      </c>
      <c r="G230" s="23">
        <f t="shared" si="41"/>
        <v>73</v>
      </c>
      <c r="H230" s="23">
        <f t="shared" si="41"/>
        <v>0</v>
      </c>
      <c r="I230" s="23">
        <f t="shared" si="41"/>
        <v>35</v>
      </c>
      <c r="J230" s="23">
        <f t="shared" si="41"/>
        <v>92</v>
      </c>
      <c r="K230" s="23">
        <f t="shared" si="41"/>
        <v>150</v>
      </c>
      <c r="L230" s="28">
        <f t="shared" si="41"/>
        <v>0</v>
      </c>
      <c r="M230" s="23">
        <f t="shared" si="41"/>
        <v>0</v>
      </c>
      <c r="N230" s="24">
        <f t="shared" si="41"/>
        <v>44.5</v>
      </c>
      <c r="O230" s="23">
        <f t="shared" si="41"/>
        <v>0</v>
      </c>
      <c r="P230" s="23">
        <f t="shared" si="41"/>
        <v>38</v>
      </c>
      <c r="Q230" s="23">
        <f t="shared" si="41"/>
        <v>19.8</v>
      </c>
      <c r="R230" s="23">
        <f t="shared" si="41"/>
        <v>5</v>
      </c>
      <c r="S230" s="23">
        <f t="shared" si="41"/>
        <v>9.5</v>
      </c>
      <c r="T230" s="23">
        <f t="shared" si="41"/>
        <v>483</v>
      </c>
      <c r="U230" s="23">
        <f t="shared" si="41"/>
        <v>0</v>
      </c>
      <c r="V230" s="23">
        <f t="shared" si="41"/>
        <v>0</v>
      </c>
      <c r="W230" s="23">
        <f t="shared" si="41"/>
        <v>32</v>
      </c>
      <c r="X230" s="23">
        <f t="shared" si="41"/>
        <v>27</v>
      </c>
      <c r="Y230" s="23">
        <f t="shared" si="41"/>
        <v>0</v>
      </c>
      <c r="Z230" s="23">
        <f t="shared" si="41"/>
        <v>8</v>
      </c>
      <c r="AA230" s="23">
        <f t="shared" si="41"/>
        <v>9.7</v>
      </c>
      <c r="AB230" s="23">
        <f t="shared" si="41"/>
        <v>0</v>
      </c>
      <c r="AC230" s="23">
        <f t="shared" si="41"/>
        <v>1.8</v>
      </c>
      <c r="AD230" s="23">
        <f t="shared" si="41"/>
        <v>0</v>
      </c>
      <c r="AE230" s="28">
        <v>5</v>
      </c>
      <c r="AF230" s="23">
        <f>SUM(AF211+AF224+AF228+AF214)</f>
        <v>1.3</v>
      </c>
    </row>
    <row r="231" spans="1:32" ht="47.25" customHeight="1" thickBot="1">
      <c r="A231" s="171" t="s">
        <v>173</v>
      </c>
      <c r="B231" s="172"/>
      <c r="C231" s="172"/>
      <c r="D231" s="172"/>
      <c r="E231" s="172"/>
      <c r="F231" s="172"/>
      <c r="G231" s="172"/>
      <c r="H231" s="172"/>
      <c r="I231" s="172"/>
      <c r="J231" s="172"/>
      <c r="K231" s="172"/>
      <c r="L231" s="172"/>
      <c r="M231" s="172"/>
      <c r="N231" s="172"/>
      <c r="O231" s="172"/>
      <c r="P231" s="172"/>
      <c r="Q231" s="172"/>
      <c r="R231" s="172"/>
      <c r="S231" s="172"/>
      <c r="T231" s="172"/>
      <c r="U231" s="172"/>
      <c r="V231" s="172"/>
      <c r="W231" s="172"/>
      <c r="X231" s="172"/>
      <c r="Y231" s="172"/>
      <c r="Z231" s="172"/>
      <c r="AA231" s="172"/>
      <c r="AB231" s="172"/>
      <c r="AC231" s="172"/>
      <c r="AD231" s="172"/>
      <c r="AE231" s="172"/>
      <c r="AF231" s="173"/>
    </row>
    <row r="232" spans="1:32" ht="57.75" thickBot="1">
      <c r="A232" s="171" t="s">
        <v>18</v>
      </c>
      <c r="B232" s="172"/>
      <c r="C232" s="172"/>
      <c r="D232" s="172"/>
      <c r="E232" s="172"/>
      <c r="F232" s="172"/>
      <c r="G232" s="172"/>
      <c r="H232" s="172"/>
      <c r="I232" s="172"/>
      <c r="J232" s="172"/>
      <c r="K232" s="172"/>
      <c r="L232" s="172"/>
      <c r="M232" s="172"/>
      <c r="N232" s="172"/>
      <c r="O232" s="172"/>
      <c r="P232" s="172"/>
      <c r="Q232" s="172"/>
      <c r="R232" s="172"/>
      <c r="S232" s="172"/>
      <c r="T232" s="172"/>
      <c r="U232" s="172"/>
      <c r="V232" s="172"/>
      <c r="W232" s="172"/>
      <c r="X232" s="172"/>
      <c r="Y232" s="172"/>
      <c r="Z232" s="172"/>
      <c r="AA232" s="172"/>
      <c r="AB232" s="172"/>
      <c r="AC232" s="172"/>
      <c r="AD232" s="172"/>
      <c r="AE232" s="172"/>
      <c r="AF232" s="173"/>
    </row>
    <row r="233" spans="1:32" ht="45.75" customHeight="1">
      <c r="A233" s="185" t="s">
        <v>158</v>
      </c>
      <c r="B233" s="187" t="s">
        <v>25</v>
      </c>
      <c r="C233" s="167" t="s">
        <v>69</v>
      </c>
      <c r="D233" s="167" t="s">
        <v>70</v>
      </c>
      <c r="E233" s="167" t="s">
        <v>71</v>
      </c>
      <c r="F233" s="167" t="s">
        <v>72</v>
      </c>
      <c r="G233" s="167" t="s">
        <v>65</v>
      </c>
      <c r="H233" s="167" t="s">
        <v>73</v>
      </c>
      <c r="I233" s="167" t="s">
        <v>133</v>
      </c>
      <c r="J233" s="167" t="s">
        <v>124</v>
      </c>
      <c r="K233" s="130"/>
      <c r="L233" s="130"/>
      <c r="M233" s="167" t="s">
        <v>141</v>
      </c>
      <c r="N233" s="215" t="s">
        <v>75</v>
      </c>
      <c r="O233" s="167" t="s">
        <v>53</v>
      </c>
      <c r="P233" s="167" t="s">
        <v>54</v>
      </c>
      <c r="Q233" s="167" t="s">
        <v>76</v>
      </c>
      <c r="R233" s="167" t="s">
        <v>55</v>
      </c>
      <c r="S233" s="167" t="s">
        <v>77</v>
      </c>
      <c r="T233" s="167" t="s">
        <v>80</v>
      </c>
      <c r="U233" s="176" t="s">
        <v>84</v>
      </c>
      <c r="V233" s="9"/>
      <c r="W233" s="215" t="s">
        <v>128</v>
      </c>
      <c r="X233" s="167" t="s">
        <v>134</v>
      </c>
      <c r="Y233" s="167" t="s">
        <v>135</v>
      </c>
      <c r="Z233" s="215" t="s">
        <v>56</v>
      </c>
      <c r="AA233" s="167" t="s">
        <v>57</v>
      </c>
      <c r="AB233" s="167" t="s">
        <v>59</v>
      </c>
      <c r="AC233" s="9"/>
      <c r="AD233" s="167" t="s">
        <v>78</v>
      </c>
      <c r="AE233" s="176" t="s">
        <v>58</v>
      </c>
      <c r="AF233" s="167" t="s">
        <v>79</v>
      </c>
    </row>
    <row r="234" spans="1:32" ht="409.5" customHeight="1" thickBot="1">
      <c r="A234" s="186"/>
      <c r="B234" s="188"/>
      <c r="C234" s="168"/>
      <c r="D234" s="168"/>
      <c r="E234" s="168"/>
      <c r="F234" s="168"/>
      <c r="G234" s="168"/>
      <c r="H234" s="168"/>
      <c r="I234" s="168"/>
      <c r="J234" s="168"/>
      <c r="K234" s="131" t="s">
        <v>74</v>
      </c>
      <c r="L234" s="131" t="s">
        <v>154</v>
      </c>
      <c r="M234" s="168"/>
      <c r="N234" s="216"/>
      <c r="O234" s="168"/>
      <c r="P234" s="168"/>
      <c r="Q234" s="168"/>
      <c r="R234" s="168"/>
      <c r="S234" s="168"/>
      <c r="T234" s="168"/>
      <c r="U234" s="177"/>
      <c r="V234" s="10" t="s">
        <v>155</v>
      </c>
      <c r="W234" s="216"/>
      <c r="X234" s="168"/>
      <c r="Y234" s="168"/>
      <c r="Z234" s="216"/>
      <c r="AA234" s="168"/>
      <c r="AB234" s="168"/>
      <c r="AC234" s="10" t="s">
        <v>66</v>
      </c>
      <c r="AD234" s="168"/>
      <c r="AE234" s="177"/>
      <c r="AF234" s="168"/>
    </row>
    <row r="235" spans="1:32" ht="57.75" thickBot="1">
      <c r="A235" s="14">
        <v>1</v>
      </c>
      <c r="B235" s="15">
        <v>2</v>
      </c>
      <c r="C235" s="17">
        <v>3</v>
      </c>
      <c r="D235" s="16">
        <v>4</v>
      </c>
      <c r="E235" s="16">
        <v>5</v>
      </c>
      <c r="F235" s="16">
        <v>6</v>
      </c>
      <c r="G235" s="16">
        <v>7</v>
      </c>
      <c r="H235" s="16" t="s">
        <v>60</v>
      </c>
      <c r="I235" s="16">
        <v>9</v>
      </c>
      <c r="J235" s="132">
        <v>10</v>
      </c>
      <c r="K235" s="19">
        <v>11</v>
      </c>
      <c r="L235" s="19">
        <v>12</v>
      </c>
      <c r="M235" s="16">
        <v>13</v>
      </c>
      <c r="N235" s="133">
        <v>14</v>
      </c>
      <c r="O235" s="16">
        <v>15</v>
      </c>
      <c r="P235" s="18">
        <v>16</v>
      </c>
      <c r="Q235" s="16">
        <v>17</v>
      </c>
      <c r="R235" s="18">
        <v>18</v>
      </c>
      <c r="S235" s="16">
        <v>19</v>
      </c>
      <c r="T235" s="18">
        <v>20</v>
      </c>
      <c r="U235" s="18">
        <v>20</v>
      </c>
      <c r="V235" s="16">
        <v>21</v>
      </c>
      <c r="W235" s="16">
        <v>22</v>
      </c>
      <c r="X235" s="16">
        <v>23</v>
      </c>
      <c r="Y235" s="133">
        <v>24</v>
      </c>
      <c r="Z235" s="133">
        <v>25</v>
      </c>
      <c r="AA235" s="18">
        <v>26</v>
      </c>
      <c r="AB235" s="16">
        <v>27</v>
      </c>
      <c r="AC235" s="16">
        <v>28</v>
      </c>
      <c r="AD235" s="18">
        <v>29</v>
      </c>
      <c r="AE235" s="19">
        <v>30</v>
      </c>
      <c r="AF235" s="16">
        <v>31</v>
      </c>
    </row>
    <row r="236" spans="1:32" ht="57.75" thickBot="1">
      <c r="A236" s="171" t="s">
        <v>6</v>
      </c>
      <c r="B236" s="172"/>
      <c r="C236" s="172"/>
      <c r="D236" s="172"/>
      <c r="E236" s="172"/>
      <c r="F236" s="172"/>
      <c r="G236" s="172"/>
      <c r="H236" s="172"/>
      <c r="I236" s="172"/>
      <c r="J236" s="172"/>
      <c r="K236" s="172"/>
      <c r="L236" s="172"/>
      <c r="M236" s="172"/>
      <c r="N236" s="172"/>
      <c r="O236" s="172"/>
      <c r="P236" s="172"/>
      <c r="Q236" s="172"/>
      <c r="R236" s="172"/>
      <c r="S236" s="172"/>
      <c r="T236" s="172"/>
      <c r="U236" s="172"/>
      <c r="V236" s="172"/>
      <c r="W236" s="172"/>
      <c r="X236" s="172"/>
      <c r="Y236" s="172"/>
      <c r="Z236" s="172"/>
      <c r="AA236" s="172"/>
      <c r="AB236" s="172"/>
      <c r="AC236" s="172"/>
      <c r="AD236" s="172"/>
      <c r="AE236" s="172"/>
      <c r="AF236" s="173"/>
    </row>
    <row r="237" spans="1:32" s="20" customFormat="1" ht="115.5" thickBot="1">
      <c r="A237" s="21">
        <v>32</v>
      </c>
      <c r="B237" s="22" t="s">
        <v>210</v>
      </c>
      <c r="C237" s="23"/>
      <c r="D237" s="24"/>
      <c r="E237" s="24"/>
      <c r="F237" s="24"/>
      <c r="G237" s="24">
        <v>20</v>
      </c>
      <c r="H237" s="25"/>
      <c r="I237" s="25"/>
      <c r="J237" s="25"/>
      <c r="K237" s="26"/>
      <c r="L237" s="30"/>
      <c r="M237" s="21"/>
      <c r="N237" s="25"/>
      <c r="O237" s="26"/>
      <c r="P237" s="23">
        <v>5</v>
      </c>
      <c r="Q237" s="26">
        <v>3</v>
      </c>
      <c r="R237" s="23"/>
      <c r="S237" s="26"/>
      <c r="T237" s="23">
        <v>150</v>
      </c>
      <c r="U237" s="26"/>
      <c r="V237" s="21"/>
      <c r="W237" s="24"/>
      <c r="X237" s="23"/>
      <c r="Y237" s="25"/>
      <c r="Z237" s="24"/>
      <c r="AA237" s="23"/>
      <c r="AB237" s="23"/>
      <c r="AC237" s="26"/>
      <c r="AD237" s="23"/>
      <c r="AE237" s="26"/>
      <c r="AF237" s="23"/>
    </row>
    <row r="238" spans="1:32" s="20" customFormat="1" ht="57.75" thickBot="1">
      <c r="A238" s="21">
        <v>15</v>
      </c>
      <c r="B238" s="27" t="s">
        <v>17</v>
      </c>
      <c r="C238" s="23"/>
      <c r="D238" s="24"/>
      <c r="E238" s="24"/>
      <c r="F238" s="24"/>
      <c r="G238" s="24"/>
      <c r="H238" s="25"/>
      <c r="I238" s="25"/>
      <c r="J238" s="25"/>
      <c r="K238" s="26"/>
      <c r="L238" s="30"/>
      <c r="M238" s="21"/>
      <c r="N238" s="25"/>
      <c r="O238" s="26"/>
      <c r="P238" s="23">
        <v>12</v>
      </c>
      <c r="Q238" s="26"/>
      <c r="R238" s="23"/>
      <c r="S238" s="26"/>
      <c r="T238" s="23">
        <v>120</v>
      </c>
      <c r="U238" s="26"/>
      <c r="V238" s="21"/>
      <c r="W238" s="24"/>
      <c r="X238" s="21"/>
      <c r="Y238" s="25"/>
      <c r="Z238" s="24"/>
      <c r="AA238" s="23"/>
      <c r="AB238" s="26"/>
      <c r="AC238" s="21"/>
      <c r="AD238" s="23">
        <v>1.2</v>
      </c>
      <c r="AE238" s="26"/>
      <c r="AF238" s="23"/>
    </row>
    <row r="239" spans="1:32" ht="57.75" thickBot="1">
      <c r="A239" s="21">
        <v>16</v>
      </c>
      <c r="B239" s="27" t="s">
        <v>43</v>
      </c>
      <c r="C239" s="25">
        <v>25</v>
      </c>
      <c r="D239" s="24"/>
      <c r="E239" s="24"/>
      <c r="F239" s="24"/>
      <c r="G239" s="24"/>
      <c r="H239" s="25"/>
      <c r="I239" s="25"/>
      <c r="J239" s="25"/>
      <c r="K239" s="26"/>
      <c r="L239" s="30"/>
      <c r="M239" s="21"/>
      <c r="N239" s="25"/>
      <c r="O239" s="26"/>
      <c r="P239" s="23"/>
      <c r="Q239" s="26">
        <v>5</v>
      </c>
      <c r="R239" s="23"/>
      <c r="S239" s="26"/>
      <c r="T239" s="23"/>
      <c r="U239" s="26"/>
      <c r="V239" s="21"/>
      <c r="W239" s="24"/>
      <c r="X239" s="21"/>
      <c r="Y239" s="25"/>
      <c r="Z239" s="24"/>
      <c r="AA239" s="23"/>
      <c r="AB239" s="26"/>
      <c r="AC239" s="21"/>
      <c r="AD239" s="23"/>
      <c r="AE239" s="26"/>
      <c r="AF239" s="23"/>
    </row>
    <row r="240" spans="1:32" ht="57.75" thickBot="1">
      <c r="A240" s="21"/>
      <c r="B240" s="27" t="s">
        <v>7</v>
      </c>
      <c r="C240" s="23">
        <f aca="true" t="shared" si="42" ref="C240:AF240">SUM(C237+C238+C239)</f>
        <v>25</v>
      </c>
      <c r="D240" s="23">
        <f t="shared" si="42"/>
        <v>0</v>
      </c>
      <c r="E240" s="23">
        <f t="shared" si="42"/>
        <v>0</v>
      </c>
      <c r="F240" s="23">
        <f t="shared" si="42"/>
        <v>0</v>
      </c>
      <c r="G240" s="23">
        <f t="shared" si="42"/>
        <v>20</v>
      </c>
      <c r="H240" s="23">
        <f t="shared" si="42"/>
        <v>0</v>
      </c>
      <c r="I240" s="23">
        <f t="shared" si="42"/>
        <v>0</v>
      </c>
      <c r="J240" s="23">
        <f t="shared" si="42"/>
        <v>0</v>
      </c>
      <c r="K240" s="28">
        <f t="shared" si="42"/>
        <v>0</v>
      </c>
      <c r="L240" s="28">
        <f t="shared" si="42"/>
        <v>0</v>
      </c>
      <c r="M240" s="23">
        <f t="shared" si="42"/>
        <v>0</v>
      </c>
      <c r="N240" s="24">
        <f t="shared" si="42"/>
        <v>0</v>
      </c>
      <c r="O240" s="23">
        <f t="shared" si="42"/>
        <v>0</v>
      </c>
      <c r="P240" s="23">
        <f t="shared" si="42"/>
        <v>17</v>
      </c>
      <c r="Q240" s="23">
        <f t="shared" si="42"/>
        <v>8</v>
      </c>
      <c r="R240" s="23">
        <f t="shared" si="42"/>
        <v>0</v>
      </c>
      <c r="S240" s="23">
        <f t="shared" si="42"/>
        <v>0</v>
      </c>
      <c r="T240" s="23">
        <f t="shared" si="42"/>
        <v>270</v>
      </c>
      <c r="U240" s="23">
        <f t="shared" si="42"/>
        <v>0</v>
      </c>
      <c r="V240" s="23">
        <f t="shared" si="42"/>
        <v>0</v>
      </c>
      <c r="W240" s="23">
        <f t="shared" si="42"/>
        <v>0</v>
      </c>
      <c r="X240" s="23">
        <f t="shared" si="42"/>
        <v>0</v>
      </c>
      <c r="Y240" s="23">
        <f t="shared" si="42"/>
        <v>0</v>
      </c>
      <c r="Z240" s="24">
        <f t="shared" si="42"/>
        <v>0</v>
      </c>
      <c r="AA240" s="23">
        <f t="shared" si="42"/>
        <v>0</v>
      </c>
      <c r="AB240" s="23">
        <f t="shared" si="42"/>
        <v>0</v>
      </c>
      <c r="AC240" s="23">
        <f t="shared" si="42"/>
        <v>0</v>
      </c>
      <c r="AD240" s="23">
        <f t="shared" si="42"/>
        <v>1.2</v>
      </c>
      <c r="AE240" s="28">
        <f t="shared" si="42"/>
        <v>0</v>
      </c>
      <c r="AF240" s="23">
        <f t="shared" si="42"/>
        <v>0</v>
      </c>
    </row>
    <row r="241" spans="1:32" ht="57.75" thickBot="1">
      <c r="A241" s="178" t="s">
        <v>64</v>
      </c>
      <c r="B241" s="184"/>
      <c r="C241" s="184"/>
      <c r="D241" s="184"/>
      <c r="E241" s="184"/>
      <c r="F241" s="184"/>
      <c r="G241" s="184"/>
      <c r="H241" s="184"/>
      <c r="I241" s="184"/>
      <c r="J241" s="184"/>
      <c r="K241" s="184"/>
      <c r="L241" s="184"/>
      <c r="M241" s="184"/>
      <c r="N241" s="184"/>
      <c r="O241" s="184"/>
      <c r="P241" s="184"/>
      <c r="Q241" s="184"/>
      <c r="R241" s="184"/>
      <c r="S241" s="184"/>
      <c r="T241" s="184"/>
      <c r="U241" s="184"/>
      <c r="V241" s="184"/>
      <c r="W241" s="184"/>
      <c r="X241" s="184"/>
      <c r="Y241" s="184"/>
      <c r="Z241" s="184"/>
      <c r="AA241" s="184"/>
      <c r="AB241" s="184"/>
      <c r="AC241" s="184"/>
      <c r="AD241" s="184"/>
      <c r="AE241" s="184"/>
      <c r="AF241" s="179"/>
    </row>
    <row r="242" spans="1:32" ht="57.75" thickBot="1">
      <c r="A242" s="21" t="s">
        <v>36</v>
      </c>
      <c r="B242" s="29" t="s">
        <v>156</v>
      </c>
      <c r="C242" s="23"/>
      <c r="D242" s="25"/>
      <c r="E242" s="25"/>
      <c r="F242" s="25"/>
      <c r="G242" s="25"/>
      <c r="H242" s="25"/>
      <c r="I242" s="25"/>
      <c r="J242" s="25"/>
      <c r="K242" s="25">
        <v>150</v>
      </c>
      <c r="L242" s="26"/>
      <c r="M242" s="21"/>
      <c r="N242" s="26"/>
      <c r="O242" s="23"/>
      <c r="P242" s="26"/>
      <c r="Q242" s="23"/>
      <c r="R242" s="26"/>
      <c r="S242" s="23"/>
      <c r="T242" s="26"/>
      <c r="U242" s="23"/>
      <c r="V242" s="26"/>
      <c r="W242" s="23"/>
      <c r="X242" s="23"/>
      <c r="Y242" s="26"/>
      <c r="Z242" s="23"/>
      <c r="AA242" s="26"/>
      <c r="AB242" s="23"/>
      <c r="AC242" s="28"/>
      <c r="AD242" s="21"/>
      <c r="AE242" s="28"/>
      <c r="AF242" s="21"/>
    </row>
    <row r="243" spans="1:32" ht="57.75" thickBot="1">
      <c r="A243" s="21"/>
      <c r="B243" s="27" t="s">
        <v>31</v>
      </c>
      <c r="C243" s="25">
        <f aca="true" t="shared" si="43" ref="C243:AF243">SUM(C242:C242)</f>
        <v>0</v>
      </c>
      <c r="D243" s="25">
        <f t="shared" si="43"/>
        <v>0</v>
      </c>
      <c r="E243" s="25">
        <f t="shared" si="43"/>
        <v>0</v>
      </c>
      <c r="F243" s="25">
        <f t="shared" si="43"/>
        <v>0</v>
      </c>
      <c r="G243" s="25">
        <f t="shared" si="43"/>
        <v>0</v>
      </c>
      <c r="H243" s="25">
        <f t="shared" si="43"/>
        <v>0</v>
      </c>
      <c r="I243" s="25">
        <f t="shared" si="43"/>
        <v>0</v>
      </c>
      <c r="J243" s="25">
        <f t="shared" si="43"/>
        <v>0</v>
      </c>
      <c r="K243" s="25">
        <f t="shared" si="43"/>
        <v>150</v>
      </c>
      <c r="L243" s="26">
        <f t="shared" si="43"/>
        <v>0</v>
      </c>
      <c r="M243" s="21">
        <f t="shared" si="43"/>
        <v>0</v>
      </c>
      <c r="N243" s="25">
        <f t="shared" si="43"/>
        <v>0</v>
      </c>
      <c r="O243" s="25">
        <f t="shared" si="43"/>
        <v>0</v>
      </c>
      <c r="P243" s="25">
        <f t="shared" si="43"/>
        <v>0</v>
      </c>
      <c r="Q243" s="25">
        <f t="shared" si="43"/>
        <v>0</v>
      </c>
      <c r="R243" s="25">
        <f t="shared" si="43"/>
        <v>0</v>
      </c>
      <c r="S243" s="25">
        <f t="shared" si="43"/>
        <v>0</v>
      </c>
      <c r="T243" s="25">
        <f t="shared" si="43"/>
        <v>0</v>
      </c>
      <c r="U243" s="25">
        <f t="shared" si="43"/>
        <v>0</v>
      </c>
      <c r="V243" s="25">
        <f t="shared" si="43"/>
        <v>0</v>
      </c>
      <c r="W243" s="25">
        <f t="shared" si="43"/>
        <v>0</v>
      </c>
      <c r="X243" s="25">
        <f t="shared" si="43"/>
        <v>0</v>
      </c>
      <c r="Y243" s="25">
        <f t="shared" si="43"/>
        <v>0</v>
      </c>
      <c r="Z243" s="25">
        <f t="shared" si="43"/>
        <v>0</v>
      </c>
      <c r="AA243" s="25">
        <f t="shared" si="43"/>
        <v>0</v>
      </c>
      <c r="AB243" s="25">
        <f t="shared" si="43"/>
        <v>0</v>
      </c>
      <c r="AC243" s="25">
        <f t="shared" si="43"/>
        <v>0</v>
      </c>
      <c r="AD243" s="25">
        <f t="shared" si="43"/>
        <v>0</v>
      </c>
      <c r="AE243" s="26">
        <f t="shared" si="43"/>
        <v>0</v>
      </c>
      <c r="AF243" s="21">
        <f t="shared" si="43"/>
        <v>0</v>
      </c>
    </row>
    <row r="244" spans="1:32" ht="57.75" thickBot="1">
      <c r="A244" s="171" t="s">
        <v>9</v>
      </c>
      <c r="B244" s="172"/>
      <c r="C244" s="172"/>
      <c r="D244" s="172"/>
      <c r="E244" s="172"/>
      <c r="F244" s="172"/>
      <c r="G244" s="172"/>
      <c r="H244" s="172"/>
      <c r="I244" s="172"/>
      <c r="J244" s="172"/>
      <c r="K244" s="172"/>
      <c r="L244" s="172"/>
      <c r="M244" s="172"/>
      <c r="N244" s="172"/>
      <c r="O244" s="172"/>
      <c r="P244" s="172"/>
      <c r="Q244" s="172"/>
      <c r="R244" s="172"/>
      <c r="S244" s="172"/>
      <c r="T244" s="172"/>
      <c r="U244" s="172"/>
      <c r="V244" s="172"/>
      <c r="W244" s="172"/>
      <c r="X244" s="172"/>
      <c r="Y244" s="172"/>
      <c r="Z244" s="172"/>
      <c r="AA244" s="172"/>
      <c r="AB244" s="172"/>
      <c r="AC244" s="172"/>
      <c r="AD244" s="172"/>
      <c r="AE244" s="172"/>
      <c r="AF244" s="173"/>
    </row>
    <row r="245" spans="1:32" ht="173.25" thickBot="1">
      <c r="A245" s="21">
        <v>24</v>
      </c>
      <c r="B245" s="27" t="s">
        <v>83</v>
      </c>
      <c r="C245" s="23"/>
      <c r="D245" s="25"/>
      <c r="E245" s="25"/>
      <c r="F245" s="25"/>
      <c r="G245" s="25"/>
      <c r="H245" s="25"/>
      <c r="I245" s="25"/>
      <c r="J245" s="25">
        <v>56</v>
      </c>
      <c r="K245" s="26"/>
      <c r="L245" s="30"/>
      <c r="M245" s="21"/>
      <c r="N245" s="25"/>
      <c r="O245" s="21"/>
      <c r="P245" s="26"/>
      <c r="Q245" s="21"/>
      <c r="R245" s="26">
        <v>5</v>
      </c>
      <c r="S245" s="21"/>
      <c r="T245" s="26"/>
      <c r="U245" s="30"/>
      <c r="V245" s="21"/>
      <c r="W245" s="24"/>
      <c r="X245" s="26"/>
      <c r="Y245" s="21"/>
      <c r="Z245" s="26"/>
      <c r="AA245" s="21"/>
      <c r="AB245" s="23"/>
      <c r="AC245" s="26"/>
      <c r="AD245" s="21"/>
      <c r="AE245" s="30"/>
      <c r="AF245" s="21"/>
    </row>
    <row r="246" spans="1:32" ht="173.25" thickBot="1">
      <c r="A246" s="21">
        <v>34</v>
      </c>
      <c r="B246" s="27" t="s">
        <v>211</v>
      </c>
      <c r="C246" s="23"/>
      <c r="D246" s="25"/>
      <c r="E246" s="25"/>
      <c r="F246" s="25"/>
      <c r="G246" s="25"/>
      <c r="H246" s="25"/>
      <c r="I246" s="25">
        <v>24</v>
      </c>
      <c r="J246" s="25">
        <v>64</v>
      </c>
      <c r="K246" s="26"/>
      <c r="L246" s="30"/>
      <c r="M246" s="21"/>
      <c r="N246" s="25"/>
      <c r="O246" s="26"/>
      <c r="P246" s="21"/>
      <c r="Q246" s="26">
        <v>2</v>
      </c>
      <c r="R246" s="21"/>
      <c r="S246" s="26"/>
      <c r="T246" s="21"/>
      <c r="U246" s="30"/>
      <c r="V246" s="21"/>
      <c r="W246" s="25">
        <v>13</v>
      </c>
      <c r="X246" s="26"/>
      <c r="Y246" s="23"/>
      <c r="Z246" s="24">
        <v>10</v>
      </c>
      <c r="AA246" s="26"/>
      <c r="AB246" s="21"/>
      <c r="AC246" s="26"/>
      <c r="AD246" s="21"/>
      <c r="AE246" s="30"/>
      <c r="AF246" s="21"/>
    </row>
    <row r="247" spans="1:32" ht="115.5" thickBot="1">
      <c r="A247" s="38">
        <v>26</v>
      </c>
      <c r="B247" s="39" t="s">
        <v>194</v>
      </c>
      <c r="C247" s="42"/>
      <c r="D247" s="40"/>
      <c r="E247" s="40">
        <v>1.6</v>
      </c>
      <c r="F247" s="40"/>
      <c r="G247" s="40"/>
      <c r="H247" s="40"/>
      <c r="I247" s="40"/>
      <c r="J247" s="40">
        <v>10</v>
      </c>
      <c r="K247" s="40"/>
      <c r="L247" s="41"/>
      <c r="M247" s="42"/>
      <c r="N247" s="40"/>
      <c r="O247" s="40"/>
      <c r="P247" s="40"/>
      <c r="Q247" s="40"/>
      <c r="R247" s="40">
        <v>3</v>
      </c>
      <c r="S247" s="40"/>
      <c r="T247" s="40"/>
      <c r="U247" s="40"/>
      <c r="V247" s="40"/>
      <c r="W247" s="40">
        <v>66</v>
      </c>
      <c r="X247" s="40"/>
      <c r="Y247" s="40"/>
      <c r="Z247" s="40"/>
      <c r="AA247" s="40"/>
      <c r="AB247" s="40"/>
      <c r="AC247" s="40"/>
      <c r="AD247" s="40"/>
      <c r="AE247" s="41"/>
      <c r="AF247" s="42"/>
    </row>
    <row r="248" spans="1:32" ht="57.75" thickBot="1">
      <c r="A248" s="23">
        <v>8</v>
      </c>
      <c r="B248" s="27" t="s">
        <v>192</v>
      </c>
      <c r="C248" s="23"/>
      <c r="D248" s="25"/>
      <c r="E248" s="25"/>
      <c r="F248" s="25"/>
      <c r="G248" s="25"/>
      <c r="H248" s="25"/>
      <c r="I248" s="25">
        <v>107</v>
      </c>
      <c r="J248" s="25"/>
      <c r="K248" s="26"/>
      <c r="L248" s="30"/>
      <c r="M248" s="21"/>
      <c r="N248" s="25"/>
      <c r="O248" s="26"/>
      <c r="P248" s="21"/>
      <c r="Q248" s="26">
        <v>4</v>
      </c>
      <c r="R248" s="21"/>
      <c r="S248" s="26"/>
      <c r="T248" s="21">
        <v>20</v>
      </c>
      <c r="U248" s="30"/>
      <c r="V248" s="21"/>
      <c r="W248" s="25"/>
      <c r="X248" s="26"/>
      <c r="Y248" s="21"/>
      <c r="Z248" s="25"/>
      <c r="AA248" s="26"/>
      <c r="AB248" s="21"/>
      <c r="AC248" s="26"/>
      <c r="AD248" s="21"/>
      <c r="AE248" s="30"/>
      <c r="AF248" s="21"/>
    </row>
    <row r="249" spans="1:32" ht="57.75" thickBot="1">
      <c r="A249" s="37">
        <v>59</v>
      </c>
      <c r="B249" s="33" t="s">
        <v>46</v>
      </c>
      <c r="C249" s="23"/>
      <c r="D249" s="24"/>
      <c r="E249" s="24"/>
      <c r="F249" s="24"/>
      <c r="G249" s="24"/>
      <c r="H249" s="25"/>
      <c r="I249" s="25"/>
      <c r="J249" s="25"/>
      <c r="K249" s="26"/>
      <c r="L249" s="30"/>
      <c r="M249" s="21"/>
      <c r="N249" s="25"/>
      <c r="O249" s="25"/>
      <c r="P249" s="23">
        <v>12</v>
      </c>
      <c r="Q249" s="25"/>
      <c r="R249" s="25"/>
      <c r="S249" s="25"/>
      <c r="T249" s="25">
        <v>50</v>
      </c>
      <c r="U249" s="26"/>
      <c r="V249" s="21"/>
      <c r="W249" s="25"/>
      <c r="X249" s="25"/>
      <c r="Y249" s="25"/>
      <c r="Z249" s="25"/>
      <c r="AA249" s="25"/>
      <c r="AB249" s="23">
        <v>0.6</v>
      </c>
      <c r="AC249" s="25"/>
      <c r="AD249" s="25"/>
      <c r="AE249" s="26"/>
      <c r="AF249" s="21"/>
    </row>
    <row r="250" spans="1:32" ht="115.5" thickBot="1">
      <c r="A250" s="21" t="s">
        <v>36</v>
      </c>
      <c r="B250" s="27" t="s">
        <v>69</v>
      </c>
      <c r="C250" s="25">
        <v>25</v>
      </c>
      <c r="D250" s="25"/>
      <c r="E250" s="25"/>
      <c r="F250" s="25"/>
      <c r="G250" s="25"/>
      <c r="H250" s="25"/>
      <c r="I250" s="24"/>
      <c r="J250" s="24"/>
      <c r="K250" s="31"/>
      <c r="L250" s="28"/>
      <c r="M250" s="23"/>
      <c r="N250" s="24"/>
      <c r="O250" s="24"/>
      <c r="P250" s="24"/>
      <c r="Q250" s="24"/>
      <c r="R250" s="24"/>
      <c r="S250" s="24"/>
      <c r="T250" s="24"/>
      <c r="U250" s="31"/>
      <c r="V250" s="23"/>
      <c r="W250" s="24"/>
      <c r="X250" s="31"/>
      <c r="Y250" s="23"/>
      <c r="Z250" s="24"/>
      <c r="AA250" s="24"/>
      <c r="AB250" s="24"/>
      <c r="AC250" s="23"/>
      <c r="AD250" s="24"/>
      <c r="AE250" s="31"/>
      <c r="AF250" s="21"/>
    </row>
    <row r="251" spans="1:32" ht="115.5" thickBot="1">
      <c r="A251" s="21" t="s">
        <v>36</v>
      </c>
      <c r="B251" s="27" t="s">
        <v>85</v>
      </c>
      <c r="C251" s="23"/>
      <c r="D251" s="25">
        <v>40</v>
      </c>
      <c r="E251" s="25"/>
      <c r="F251" s="25"/>
      <c r="G251" s="25"/>
      <c r="H251" s="25"/>
      <c r="I251" s="24"/>
      <c r="J251" s="24"/>
      <c r="K251" s="31"/>
      <c r="L251" s="28"/>
      <c r="M251" s="23"/>
      <c r="N251" s="24"/>
      <c r="O251" s="24"/>
      <c r="P251" s="24"/>
      <c r="Q251" s="24"/>
      <c r="R251" s="24"/>
      <c r="S251" s="24"/>
      <c r="T251" s="24"/>
      <c r="U251" s="31"/>
      <c r="V251" s="23"/>
      <c r="W251" s="24"/>
      <c r="X251" s="24"/>
      <c r="Y251" s="24"/>
      <c r="Z251" s="24"/>
      <c r="AA251" s="24"/>
      <c r="AB251" s="24"/>
      <c r="AC251" s="24"/>
      <c r="AD251" s="24"/>
      <c r="AE251" s="31"/>
      <c r="AF251" s="21"/>
    </row>
    <row r="252" spans="1:32" ht="57.75" thickBot="1">
      <c r="A252" s="23"/>
      <c r="B252" s="29" t="s">
        <v>31</v>
      </c>
      <c r="C252" s="23">
        <f aca="true" t="shared" si="44" ref="C252:AF252">SUM(C245:C251)</f>
        <v>25</v>
      </c>
      <c r="D252" s="23">
        <f t="shared" si="44"/>
        <v>40</v>
      </c>
      <c r="E252" s="23">
        <f t="shared" si="44"/>
        <v>1.6</v>
      </c>
      <c r="F252" s="23">
        <f t="shared" si="44"/>
        <v>0</v>
      </c>
      <c r="G252" s="23">
        <f t="shared" si="44"/>
        <v>0</v>
      </c>
      <c r="H252" s="23">
        <f t="shared" si="44"/>
        <v>0</v>
      </c>
      <c r="I252" s="23">
        <f t="shared" si="44"/>
        <v>131</v>
      </c>
      <c r="J252" s="23">
        <f t="shared" si="44"/>
        <v>130</v>
      </c>
      <c r="K252" s="28">
        <f t="shared" si="44"/>
        <v>0</v>
      </c>
      <c r="L252" s="28">
        <f t="shared" si="44"/>
        <v>0</v>
      </c>
      <c r="M252" s="23">
        <f t="shared" si="44"/>
        <v>0</v>
      </c>
      <c r="N252" s="24">
        <f t="shared" si="44"/>
        <v>0</v>
      </c>
      <c r="O252" s="23">
        <f t="shared" si="44"/>
        <v>0</v>
      </c>
      <c r="P252" s="23">
        <f t="shared" si="44"/>
        <v>12</v>
      </c>
      <c r="Q252" s="23">
        <f t="shared" si="44"/>
        <v>6</v>
      </c>
      <c r="R252" s="23">
        <f t="shared" si="44"/>
        <v>8</v>
      </c>
      <c r="S252" s="23">
        <f t="shared" si="44"/>
        <v>0</v>
      </c>
      <c r="T252" s="23">
        <f t="shared" si="44"/>
        <v>70</v>
      </c>
      <c r="U252" s="23">
        <f t="shared" si="44"/>
        <v>0</v>
      </c>
      <c r="V252" s="23">
        <f t="shared" si="44"/>
        <v>0</v>
      </c>
      <c r="W252" s="24">
        <f t="shared" si="44"/>
        <v>79</v>
      </c>
      <c r="X252" s="23">
        <f t="shared" si="44"/>
        <v>0</v>
      </c>
      <c r="Y252" s="23">
        <f t="shared" si="44"/>
        <v>0</v>
      </c>
      <c r="Z252" s="24">
        <f t="shared" si="44"/>
        <v>10</v>
      </c>
      <c r="AA252" s="23">
        <f t="shared" si="44"/>
        <v>0</v>
      </c>
      <c r="AB252" s="23">
        <f t="shared" si="44"/>
        <v>0.6</v>
      </c>
      <c r="AC252" s="23">
        <f t="shared" si="44"/>
        <v>0</v>
      </c>
      <c r="AD252" s="23">
        <f t="shared" si="44"/>
        <v>0</v>
      </c>
      <c r="AE252" s="28">
        <f t="shared" si="44"/>
        <v>0</v>
      </c>
      <c r="AF252" s="23">
        <f t="shared" si="44"/>
        <v>0</v>
      </c>
    </row>
    <row r="253" spans="1:32" ht="57.75" thickBot="1">
      <c r="A253" s="171" t="s">
        <v>30</v>
      </c>
      <c r="B253" s="172"/>
      <c r="C253" s="172"/>
      <c r="D253" s="172"/>
      <c r="E253" s="172"/>
      <c r="F253" s="172"/>
      <c r="G253" s="172"/>
      <c r="H253" s="172"/>
      <c r="I253" s="172"/>
      <c r="J253" s="172"/>
      <c r="K253" s="172"/>
      <c r="L253" s="172"/>
      <c r="M253" s="172"/>
      <c r="N253" s="172"/>
      <c r="O253" s="172"/>
      <c r="P253" s="172"/>
      <c r="Q253" s="172"/>
      <c r="R253" s="172"/>
      <c r="S253" s="172"/>
      <c r="T253" s="172"/>
      <c r="U253" s="172"/>
      <c r="V253" s="172"/>
      <c r="W253" s="172"/>
      <c r="X253" s="172"/>
      <c r="Y253" s="172"/>
      <c r="Z253" s="172"/>
      <c r="AA253" s="172"/>
      <c r="AB253" s="172"/>
      <c r="AC253" s="172"/>
      <c r="AD253" s="172"/>
      <c r="AE253" s="172"/>
      <c r="AF253" s="173"/>
    </row>
    <row r="254" spans="1:32" ht="115.5" thickBot="1">
      <c r="A254" s="21">
        <v>21.74</v>
      </c>
      <c r="B254" s="32" t="s">
        <v>129</v>
      </c>
      <c r="C254" s="21"/>
      <c r="D254" s="25"/>
      <c r="E254" s="21"/>
      <c r="F254" s="21"/>
      <c r="G254" s="21"/>
      <c r="H254" s="25"/>
      <c r="I254" s="25"/>
      <c r="J254" s="25"/>
      <c r="K254" s="26"/>
      <c r="L254" s="30"/>
      <c r="M254" s="21"/>
      <c r="N254" s="26"/>
      <c r="O254" s="23"/>
      <c r="P254" s="26"/>
      <c r="Q254" s="23"/>
      <c r="R254" s="26"/>
      <c r="S254" s="23"/>
      <c r="T254" s="26">
        <v>185</v>
      </c>
      <c r="U254" s="28"/>
      <c r="V254" s="21"/>
      <c r="W254" s="26"/>
      <c r="X254" s="23"/>
      <c r="Y254" s="23"/>
      <c r="Z254" s="26"/>
      <c r="AA254" s="23"/>
      <c r="AB254" s="23"/>
      <c r="AC254" s="26"/>
      <c r="AD254" s="23"/>
      <c r="AE254" s="26"/>
      <c r="AF254" s="21"/>
    </row>
    <row r="255" spans="1:32" ht="115.5" thickBot="1">
      <c r="A255" s="21">
        <v>62</v>
      </c>
      <c r="B255" s="27" t="s">
        <v>138</v>
      </c>
      <c r="C255" s="23"/>
      <c r="D255" s="25"/>
      <c r="E255" s="25">
        <v>43</v>
      </c>
      <c r="F255" s="25"/>
      <c r="G255" s="25"/>
      <c r="H255" s="25"/>
      <c r="I255" s="25"/>
      <c r="J255" s="25"/>
      <c r="K255" s="26"/>
      <c r="L255" s="30"/>
      <c r="M255" s="21"/>
      <c r="N255" s="25"/>
      <c r="O255" s="25">
        <v>13</v>
      </c>
      <c r="P255" s="25">
        <v>4</v>
      </c>
      <c r="Q255" s="25">
        <v>3</v>
      </c>
      <c r="R255" s="25">
        <v>1</v>
      </c>
      <c r="S255" s="25">
        <v>5</v>
      </c>
      <c r="T255" s="25">
        <v>16</v>
      </c>
      <c r="U255" s="26"/>
      <c r="V255" s="21"/>
      <c r="W255" s="25"/>
      <c r="X255" s="25"/>
      <c r="Y255" s="25"/>
      <c r="Z255" s="25"/>
      <c r="AA255" s="25"/>
      <c r="AB255" s="25"/>
      <c r="AC255" s="25"/>
      <c r="AD255" s="25"/>
      <c r="AE255" s="26"/>
      <c r="AF255" s="23">
        <v>1.3</v>
      </c>
    </row>
    <row r="256" spans="1:32" ht="57.75" thickBot="1">
      <c r="A256" s="21"/>
      <c r="B256" s="27" t="s">
        <v>7</v>
      </c>
      <c r="C256" s="23">
        <f>SUM(C254+C255)</f>
        <v>0</v>
      </c>
      <c r="D256" s="23">
        <f aca="true" t="shared" si="45" ref="D256:AF256">SUM(D254+D255)</f>
        <v>0</v>
      </c>
      <c r="E256" s="23">
        <f t="shared" si="45"/>
        <v>43</v>
      </c>
      <c r="F256" s="23">
        <f t="shared" si="45"/>
        <v>0</v>
      </c>
      <c r="G256" s="23">
        <f t="shared" si="45"/>
        <v>0</v>
      </c>
      <c r="H256" s="23">
        <f t="shared" si="45"/>
        <v>0</v>
      </c>
      <c r="I256" s="23">
        <f t="shared" si="45"/>
        <v>0</v>
      </c>
      <c r="J256" s="23">
        <f t="shared" si="45"/>
        <v>0</v>
      </c>
      <c r="K256" s="28">
        <f t="shared" si="45"/>
        <v>0</v>
      </c>
      <c r="L256" s="28">
        <f t="shared" si="45"/>
        <v>0</v>
      </c>
      <c r="M256" s="23">
        <f t="shared" si="45"/>
        <v>0</v>
      </c>
      <c r="N256" s="24">
        <f t="shared" si="45"/>
        <v>0</v>
      </c>
      <c r="O256" s="23">
        <f t="shared" si="45"/>
        <v>13</v>
      </c>
      <c r="P256" s="23">
        <f t="shared" si="45"/>
        <v>4</v>
      </c>
      <c r="Q256" s="23">
        <f t="shared" si="45"/>
        <v>3</v>
      </c>
      <c r="R256" s="23">
        <f t="shared" si="45"/>
        <v>1</v>
      </c>
      <c r="S256" s="23">
        <f t="shared" si="45"/>
        <v>5</v>
      </c>
      <c r="T256" s="23">
        <f t="shared" si="45"/>
        <v>201</v>
      </c>
      <c r="U256" s="23">
        <f t="shared" si="45"/>
        <v>0</v>
      </c>
      <c r="V256" s="23">
        <f t="shared" si="45"/>
        <v>0</v>
      </c>
      <c r="W256" s="23">
        <f t="shared" si="45"/>
        <v>0</v>
      </c>
      <c r="X256" s="23">
        <f t="shared" si="45"/>
        <v>0</v>
      </c>
      <c r="Y256" s="23">
        <f t="shared" si="45"/>
        <v>0</v>
      </c>
      <c r="Z256" s="24">
        <f t="shared" si="45"/>
        <v>0</v>
      </c>
      <c r="AA256" s="23">
        <f t="shared" si="45"/>
        <v>0</v>
      </c>
      <c r="AB256" s="23">
        <f t="shared" si="45"/>
        <v>0</v>
      </c>
      <c r="AC256" s="23">
        <f t="shared" si="45"/>
        <v>0</v>
      </c>
      <c r="AD256" s="23">
        <f t="shared" si="45"/>
        <v>0</v>
      </c>
      <c r="AE256" s="28">
        <f t="shared" si="45"/>
        <v>0</v>
      </c>
      <c r="AF256" s="23">
        <f t="shared" si="45"/>
        <v>1.3</v>
      </c>
    </row>
    <row r="257" spans="1:32" ht="115.5" thickBot="1">
      <c r="A257" s="14"/>
      <c r="B257" s="27" t="s">
        <v>86</v>
      </c>
      <c r="C257" s="23"/>
      <c r="D257" s="23"/>
      <c r="E257" s="23"/>
      <c r="F257" s="23"/>
      <c r="G257" s="23"/>
      <c r="H257" s="23"/>
      <c r="I257" s="23"/>
      <c r="J257" s="23"/>
      <c r="K257" s="28"/>
      <c r="L257" s="28"/>
      <c r="M257" s="23"/>
      <c r="N257" s="24"/>
      <c r="O257" s="23"/>
      <c r="P257" s="23"/>
      <c r="Q257" s="23"/>
      <c r="R257" s="23"/>
      <c r="S257" s="23"/>
      <c r="T257" s="23"/>
      <c r="U257" s="28"/>
      <c r="V257" s="23"/>
      <c r="W257" s="24"/>
      <c r="X257" s="23"/>
      <c r="Y257" s="23"/>
      <c r="Z257" s="24"/>
      <c r="AA257" s="23"/>
      <c r="AB257" s="23"/>
      <c r="AC257" s="23"/>
      <c r="AD257" s="23"/>
      <c r="AE257" s="28">
        <v>5</v>
      </c>
      <c r="AF257" s="23"/>
    </row>
    <row r="258" spans="1:32" ht="57.75" thickBot="1">
      <c r="A258" s="21"/>
      <c r="B258" s="34" t="s">
        <v>11</v>
      </c>
      <c r="C258" s="23">
        <f aca="true" t="shared" si="46" ref="C258:AD258">C240+C243+C252+C256</f>
        <v>50</v>
      </c>
      <c r="D258" s="23">
        <f t="shared" si="46"/>
        <v>40</v>
      </c>
      <c r="E258" s="23">
        <f t="shared" si="46"/>
        <v>44.6</v>
      </c>
      <c r="F258" s="23">
        <f t="shared" si="46"/>
        <v>0</v>
      </c>
      <c r="G258" s="23">
        <f t="shared" si="46"/>
        <v>20</v>
      </c>
      <c r="H258" s="23">
        <f t="shared" si="46"/>
        <v>0</v>
      </c>
      <c r="I258" s="23">
        <f t="shared" si="46"/>
        <v>131</v>
      </c>
      <c r="J258" s="23">
        <f t="shared" si="46"/>
        <v>130</v>
      </c>
      <c r="K258" s="23">
        <f t="shared" si="46"/>
        <v>150</v>
      </c>
      <c r="L258" s="28">
        <f t="shared" si="46"/>
        <v>0</v>
      </c>
      <c r="M258" s="23">
        <f t="shared" si="46"/>
        <v>0</v>
      </c>
      <c r="N258" s="24">
        <f t="shared" si="46"/>
        <v>0</v>
      </c>
      <c r="O258" s="23">
        <f t="shared" si="46"/>
        <v>13</v>
      </c>
      <c r="P258" s="23">
        <f t="shared" si="46"/>
        <v>33</v>
      </c>
      <c r="Q258" s="23">
        <f t="shared" si="46"/>
        <v>17</v>
      </c>
      <c r="R258" s="23">
        <f t="shared" si="46"/>
        <v>9</v>
      </c>
      <c r="S258" s="23">
        <f t="shared" si="46"/>
        <v>5</v>
      </c>
      <c r="T258" s="23">
        <f t="shared" si="46"/>
        <v>541</v>
      </c>
      <c r="U258" s="23">
        <f t="shared" si="46"/>
        <v>0</v>
      </c>
      <c r="V258" s="23">
        <f t="shared" si="46"/>
        <v>0</v>
      </c>
      <c r="W258" s="23">
        <f t="shared" si="46"/>
        <v>79</v>
      </c>
      <c r="X258" s="23">
        <f t="shared" si="46"/>
        <v>0</v>
      </c>
      <c r="Y258" s="23">
        <f t="shared" si="46"/>
        <v>0</v>
      </c>
      <c r="Z258" s="23">
        <f t="shared" si="46"/>
        <v>10</v>
      </c>
      <c r="AA258" s="23">
        <f t="shared" si="46"/>
        <v>0</v>
      </c>
      <c r="AB258" s="23">
        <f t="shared" si="46"/>
        <v>0.6</v>
      </c>
      <c r="AC258" s="23">
        <f t="shared" si="46"/>
        <v>0</v>
      </c>
      <c r="AD258" s="23">
        <f t="shared" si="46"/>
        <v>1.2</v>
      </c>
      <c r="AE258" s="28">
        <v>5</v>
      </c>
      <c r="AF258" s="23">
        <f>AF240+AF243+AF252+AF256</f>
        <v>1.3</v>
      </c>
    </row>
    <row r="259" spans="1:32" ht="47.25" customHeight="1" thickBot="1">
      <c r="A259" s="171" t="s">
        <v>173</v>
      </c>
      <c r="B259" s="172"/>
      <c r="C259" s="172"/>
      <c r="D259" s="172"/>
      <c r="E259" s="172"/>
      <c r="F259" s="172"/>
      <c r="G259" s="172"/>
      <c r="H259" s="172"/>
      <c r="I259" s="172"/>
      <c r="J259" s="172"/>
      <c r="K259" s="172"/>
      <c r="L259" s="172"/>
      <c r="M259" s="172"/>
      <c r="N259" s="172"/>
      <c r="O259" s="172"/>
      <c r="P259" s="172"/>
      <c r="Q259" s="172"/>
      <c r="R259" s="172"/>
      <c r="S259" s="172"/>
      <c r="T259" s="172"/>
      <c r="U259" s="172"/>
      <c r="V259" s="172"/>
      <c r="W259" s="172"/>
      <c r="X259" s="172"/>
      <c r="Y259" s="172"/>
      <c r="Z259" s="172"/>
      <c r="AA259" s="172"/>
      <c r="AB259" s="172"/>
      <c r="AC259" s="172"/>
      <c r="AD259" s="172"/>
      <c r="AE259" s="172"/>
      <c r="AF259" s="173"/>
    </row>
    <row r="260" spans="1:32" ht="57.75" thickBot="1">
      <c r="A260" s="171" t="s">
        <v>21</v>
      </c>
      <c r="B260" s="172"/>
      <c r="C260" s="172"/>
      <c r="D260" s="172"/>
      <c r="E260" s="172"/>
      <c r="F260" s="172"/>
      <c r="G260" s="172"/>
      <c r="H260" s="172"/>
      <c r="I260" s="172"/>
      <c r="J260" s="172"/>
      <c r="K260" s="172"/>
      <c r="L260" s="172"/>
      <c r="M260" s="172"/>
      <c r="N260" s="172"/>
      <c r="O260" s="172"/>
      <c r="P260" s="172"/>
      <c r="Q260" s="172"/>
      <c r="R260" s="172"/>
      <c r="S260" s="172"/>
      <c r="T260" s="172"/>
      <c r="U260" s="172"/>
      <c r="V260" s="172"/>
      <c r="W260" s="172"/>
      <c r="X260" s="172"/>
      <c r="Y260" s="172"/>
      <c r="Z260" s="172"/>
      <c r="AA260" s="172"/>
      <c r="AB260" s="172"/>
      <c r="AC260" s="172"/>
      <c r="AD260" s="172"/>
      <c r="AE260" s="172"/>
      <c r="AF260" s="173"/>
    </row>
    <row r="261" spans="1:32" ht="45.75" customHeight="1">
      <c r="A261" s="185" t="s">
        <v>158</v>
      </c>
      <c r="B261" s="187" t="s">
        <v>25</v>
      </c>
      <c r="C261" s="167" t="s">
        <v>69</v>
      </c>
      <c r="D261" s="167" t="s">
        <v>70</v>
      </c>
      <c r="E261" s="167" t="s">
        <v>71</v>
      </c>
      <c r="F261" s="167" t="s">
        <v>72</v>
      </c>
      <c r="G261" s="167" t="s">
        <v>65</v>
      </c>
      <c r="H261" s="167" t="s">
        <v>73</v>
      </c>
      <c r="I261" s="167" t="s">
        <v>133</v>
      </c>
      <c r="J261" s="167" t="s">
        <v>124</v>
      </c>
      <c r="K261" s="130"/>
      <c r="L261" s="130"/>
      <c r="M261" s="167" t="s">
        <v>141</v>
      </c>
      <c r="N261" s="215" t="s">
        <v>75</v>
      </c>
      <c r="O261" s="167" t="s">
        <v>53</v>
      </c>
      <c r="P261" s="167" t="s">
        <v>54</v>
      </c>
      <c r="Q261" s="167" t="s">
        <v>76</v>
      </c>
      <c r="R261" s="167" t="s">
        <v>55</v>
      </c>
      <c r="S261" s="167" t="s">
        <v>77</v>
      </c>
      <c r="T261" s="167" t="s">
        <v>80</v>
      </c>
      <c r="U261" s="176" t="s">
        <v>84</v>
      </c>
      <c r="V261" s="9"/>
      <c r="W261" s="215" t="s">
        <v>128</v>
      </c>
      <c r="X261" s="167" t="s">
        <v>134</v>
      </c>
      <c r="Y261" s="167" t="s">
        <v>135</v>
      </c>
      <c r="Z261" s="215" t="s">
        <v>56</v>
      </c>
      <c r="AA261" s="167" t="s">
        <v>57</v>
      </c>
      <c r="AB261" s="167" t="s">
        <v>59</v>
      </c>
      <c r="AC261" s="9"/>
      <c r="AD261" s="167" t="s">
        <v>78</v>
      </c>
      <c r="AE261" s="176" t="s">
        <v>58</v>
      </c>
      <c r="AF261" s="167" t="s">
        <v>79</v>
      </c>
    </row>
    <row r="262" spans="1:32" ht="409.5" customHeight="1" thickBot="1">
      <c r="A262" s="186"/>
      <c r="B262" s="188"/>
      <c r="C262" s="168"/>
      <c r="D262" s="168"/>
      <c r="E262" s="168"/>
      <c r="F262" s="168"/>
      <c r="G262" s="168"/>
      <c r="H262" s="168"/>
      <c r="I262" s="168"/>
      <c r="J262" s="168"/>
      <c r="K262" s="131" t="s">
        <v>74</v>
      </c>
      <c r="L262" s="131" t="s">
        <v>154</v>
      </c>
      <c r="M262" s="168"/>
      <c r="N262" s="216"/>
      <c r="O262" s="168"/>
      <c r="P262" s="168"/>
      <c r="Q262" s="168"/>
      <c r="R262" s="168"/>
      <c r="S262" s="168"/>
      <c r="T262" s="168"/>
      <c r="U262" s="177"/>
      <c r="V262" s="10" t="s">
        <v>155</v>
      </c>
      <c r="W262" s="216"/>
      <c r="X262" s="168"/>
      <c r="Y262" s="168"/>
      <c r="Z262" s="216"/>
      <c r="AA262" s="168"/>
      <c r="AB262" s="168"/>
      <c r="AC262" s="10" t="s">
        <v>66</v>
      </c>
      <c r="AD262" s="168"/>
      <c r="AE262" s="177"/>
      <c r="AF262" s="168"/>
    </row>
    <row r="263" spans="1:32" ht="57.75" thickBot="1">
      <c r="A263" s="14">
        <v>1</v>
      </c>
      <c r="B263" s="15">
        <v>2</v>
      </c>
      <c r="C263" s="17">
        <v>3</v>
      </c>
      <c r="D263" s="16">
        <v>4</v>
      </c>
      <c r="E263" s="16">
        <v>5</v>
      </c>
      <c r="F263" s="16">
        <v>6</v>
      </c>
      <c r="G263" s="16">
        <v>7</v>
      </c>
      <c r="H263" s="16" t="s">
        <v>60</v>
      </c>
      <c r="I263" s="16">
        <v>9</v>
      </c>
      <c r="J263" s="132">
        <v>10</v>
      </c>
      <c r="K263" s="19">
        <v>11</v>
      </c>
      <c r="L263" s="19">
        <v>12</v>
      </c>
      <c r="M263" s="16">
        <v>13</v>
      </c>
      <c r="N263" s="133">
        <v>14</v>
      </c>
      <c r="O263" s="16">
        <v>15</v>
      </c>
      <c r="P263" s="18">
        <v>16</v>
      </c>
      <c r="Q263" s="16">
        <v>17</v>
      </c>
      <c r="R263" s="18">
        <v>18</v>
      </c>
      <c r="S263" s="16">
        <v>19</v>
      </c>
      <c r="T263" s="18">
        <v>20</v>
      </c>
      <c r="U263" s="18">
        <v>20</v>
      </c>
      <c r="V263" s="16">
        <v>21</v>
      </c>
      <c r="W263" s="16">
        <v>22</v>
      </c>
      <c r="X263" s="16">
        <v>23</v>
      </c>
      <c r="Y263" s="133">
        <v>24</v>
      </c>
      <c r="Z263" s="133">
        <v>25</v>
      </c>
      <c r="AA263" s="18">
        <v>26</v>
      </c>
      <c r="AB263" s="16">
        <v>27</v>
      </c>
      <c r="AC263" s="16">
        <v>28</v>
      </c>
      <c r="AD263" s="18">
        <v>29</v>
      </c>
      <c r="AE263" s="19">
        <v>30</v>
      </c>
      <c r="AF263" s="16">
        <v>31</v>
      </c>
    </row>
    <row r="264" spans="1:32" ht="57.75" thickBot="1">
      <c r="A264" s="171" t="s">
        <v>6</v>
      </c>
      <c r="B264" s="172"/>
      <c r="C264" s="172"/>
      <c r="D264" s="172"/>
      <c r="E264" s="172"/>
      <c r="F264" s="172"/>
      <c r="G264" s="172"/>
      <c r="H264" s="172"/>
      <c r="I264" s="172"/>
      <c r="J264" s="172"/>
      <c r="K264" s="172"/>
      <c r="L264" s="172"/>
      <c r="M264" s="172"/>
      <c r="N264" s="172"/>
      <c r="O264" s="172"/>
      <c r="P264" s="172"/>
      <c r="Q264" s="172"/>
      <c r="R264" s="172"/>
      <c r="S264" s="172"/>
      <c r="T264" s="172"/>
      <c r="U264" s="172"/>
      <c r="V264" s="172"/>
      <c r="W264" s="172"/>
      <c r="X264" s="172"/>
      <c r="Y264" s="172"/>
      <c r="Z264" s="172"/>
      <c r="AA264" s="172"/>
      <c r="AB264" s="172"/>
      <c r="AC264" s="172"/>
      <c r="AD264" s="172"/>
      <c r="AE264" s="172"/>
      <c r="AF264" s="173"/>
    </row>
    <row r="265" spans="1:32" ht="115.5" thickBot="1">
      <c r="A265" s="23">
        <v>68.23</v>
      </c>
      <c r="B265" s="33" t="s">
        <v>215</v>
      </c>
      <c r="C265" s="23"/>
      <c r="D265" s="24"/>
      <c r="E265" s="24"/>
      <c r="F265" s="24"/>
      <c r="G265" s="24">
        <v>25</v>
      </c>
      <c r="H265" s="25"/>
      <c r="I265" s="25"/>
      <c r="J265" s="25"/>
      <c r="K265" s="26"/>
      <c r="L265" s="30"/>
      <c r="M265" s="21"/>
      <c r="N265" s="25"/>
      <c r="O265" s="26"/>
      <c r="P265" s="23">
        <v>5</v>
      </c>
      <c r="Q265" s="26">
        <v>3</v>
      </c>
      <c r="R265" s="23"/>
      <c r="S265" s="26"/>
      <c r="T265" s="23">
        <v>150</v>
      </c>
      <c r="U265" s="26"/>
      <c r="V265" s="21"/>
      <c r="W265" s="24"/>
      <c r="X265" s="23"/>
      <c r="Y265" s="25"/>
      <c r="Z265" s="24"/>
      <c r="AA265" s="23"/>
      <c r="AB265" s="23"/>
      <c r="AC265" s="26"/>
      <c r="AD265" s="23"/>
      <c r="AE265" s="26"/>
      <c r="AF265" s="23"/>
    </row>
    <row r="266" spans="1:32" ht="115.5" thickBot="1">
      <c r="A266" s="21">
        <v>86</v>
      </c>
      <c r="B266" s="27" t="s">
        <v>145</v>
      </c>
      <c r="C266" s="23"/>
      <c r="D266" s="25"/>
      <c r="E266" s="25"/>
      <c r="F266" s="25"/>
      <c r="G266" s="25"/>
      <c r="H266" s="25"/>
      <c r="I266" s="25"/>
      <c r="J266" s="25"/>
      <c r="K266" s="26"/>
      <c r="L266" s="30"/>
      <c r="M266" s="21"/>
      <c r="N266" s="25"/>
      <c r="O266" s="21"/>
      <c r="P266" s="23">
        <v>5</v>
      </c>
      <c r="Q266" s="21"/>
      <c r="R266" s="26"/>
      <c r="S266" s="21"/>
      <c r="T266" s="23">
        <v>36</v>
      </c>
      <c r="U266" s="30"/>
      <c r="V266" s="21"/>
      <c r="W266" s="25"/>
      <c r="X266" s="26"/>
      <c r="Y266" s="21"/>
      <c r="Z266" s="26"/>
      <c r="AA266" s="21"/>
      <c r="AB266" s="26"/>
      <c r="AC266" s="21">
        <v>1.8</v>
      </c>
      <c r="AD266" s="21"/>
      <c r="AE266" s="30"/>
      <c r="AF266" s="23"/>
    </row>
    <row r="267" spans="1:32" ht="57.75" thickBot="1">
      <c r="A267" s="21">
        <v>16</v>
      </c>
      <c r="B267" s="27" t="s">
        <v>43</v>
      </c>
      <c r="C267" s="25">
        <v>25</v>
      </c>
      <c r="D267" s="24"/>
      <c r="E267" s="24"/>
      <c r="F267" s="24"/>
      <c r="G267" s="24"/>
      <c r="H267" s="25"/>
      <c r="I267" s="25"/>
      <c r="J267" s="25"/>
      <c r="K267" s="26"/>
      <c r="L267" s="30"/>
      <c r="M267" s="21"/>
      <c r="N267" s="25"/>
      <c r="O267" s="26"/>
      <c r="P267" s="23"/>
      <c r="Q267" s="26">
        <v>5</v>
      </c>
      <c r="R267" s="23"/>
      <c r="S267" s="26"/>
      <c r="T267" s="23"/>
      <c r="U267" s="26"/>
      <c r="V267" s="21"/>
      <c r="W267" s="24"/>
      <c r="X267" s="21"/>
      <c r="Y267" s="25"/>
      <c r="Z267" s="24"/>
      <c r="AA267" s="23"/>
      <c r="AB267" s="26"/>
      <c r="AC267" s="21"/>
      <c r="AD267" s="23"/>
      <c r="AE267" s="26"/>
      <c r="AF267" s="23"/>
    </row>
    <row r="268" spans="1:32" ht="57.75" thickBot="1">
      <c r="A268" s="21"/>
      <c r="B268" s="27" t="s">
        <v>7</v>
      </c>
      <c r="C268" s="23">
        <f>SUM(C265+C266+C267)</f>
        <v>25</v>
      </c>
      <c r="D268" s="23">
        <f aca="true" t="shared" si="47" ref="D268:AF268">SUM(D265+D266+D267)</f>
        <v>0</v>
      </c>
      <c r="E268" s="23">
        <f t="shared" si="47"/>
        <v>0</v>
      </c>
      <c r="F268" s="23">
        <f t="shared" si="47"/>
        <v>0</v>
      </c>
      <c r="G268" s="23">
        <f t="shared" si="47"/>
        <v>25</v>
      </c>
      <c r="H268" s="23">
        <f t="shared" si="47"/>
        <v>0</v>
      </c>
      <c r="I268" s="23">
        <f t="shared" si="47"/>
        <v>0</v>
      </c>
      <c r="J268" s="23">
        <f t="shared" si="47"/>
        <v>0</v>
      </c>
      <c r="K268" s="28">
        <f t="shared" si="47"/>
        <v>0</v>
      </c>
      <c r="L268" s="28">
        <f t="shared" si="47"/>
        <v>0</v>
      </c>
      <c r="M268" s="23">
        <f t="shared" si="47"/>
        <v>0</v>
      </c>
      <c r="N268" s="24">
        <f t="shared" si="47"/>
        <v>0</v>
      </c>
      <c r="O268" s="23">
        <f t="shared" si="47"/>
        <v>0</v>
      </c>
      <c r="P268" s="23">
        <f t="shared" si="47"/>
        <v>10</v>
      </c>
      <c r="Q268" s="23">
        <f t="shared" si="47"/>
        <v>8</v>
      </c>
      <c r="R268" s="23">
        <f t="shared" si="47"/>
        <v>0</v>
      </c>
      <c r="S268" s="23">
        <f t="shared" si="47"/>
        <v>0</v>
      </c>
      <c r="T268" s="23">
        <f t="shared" si="47"/>
        <v>186</v>
      </c>
      <c r="U268" s="23">
        <f t="shared" si="47"/>
        <v>0</v>
      </c>
      <c r="V268" s="23">
        <f t="shared" si="47"/>
        <v>0</v>
      </c>
      <c r="W268" s="23">
        <f t="shared" si="47"/>
        <v>0</v>
      </c>
      <c r="X268" s="23">
        <f t="shared" si="47"/>
        <v>0</v>
      </c>
      <c r="Y268" s="23">
        <f t="shared" si="47"/>
        <v>0</v>
      </c>
      <c r="Z268" s="24">
        <f t="shared" si="47"/>
        <v>0</v>
      </c>
      <c r="AA268" s="23">
        <f t="shared" si="47"/>
        <v>0</v>
      </c>
      <c r="AB268" s="23">
        <f t="shared" si="47"/>
        <v>0</v>
      </c>
      <c r="AC268" s="23">
        <f t="shared" si="47"/>
        <v>1.8</v>
      </c>
      <c r="AD268" s="23">
        <f t="shared" si="47"/>
        <v>0</v>
      </c>
      <c r="AE268" s="28">
        <f t="shared" si="47"/>
        <v>0</v>
      </c>
      <c r="AF268" s="23">
        <f t="shared" si="47"/>
        <v>0</v>
      </c>
    </row>
    <row r="269" spans="1:32" ht="57.75" thickBot="1">
      <c r="A269" s="178" t="s">
        <v>64</v>
      </c>
      <c r="B269" s="184"/>
      <c r="C269" s="184"/>
      <c r="D269" s="184"/>
      <c r="E269" s="184"/>
      <c r="F269" s="184"/>
      <c r="G269" s="184"/>
      <c r="H269" s="184"/>
      <c r="I269" s="184"/>
      <c r="J269" s="184"/>
      <c r="K269" s="184"/>
      <c r="L269" s="184"/>
      <c r="M269" s="184"/>
      <c r="N269" s="184"/>
      <c r="O269" s="184"/>
      <c r="P269" s="184"/>
      <c r="Q269" s="184"/>
      <c r="R269" s="184"/>
      <c r="S269" s="184"/>
      <c r="T269" s="184"/>
      <c r="U269" s="184"/>
      <c r="V269" s="184"/>
      <c r="W269" s="184"/>
      <c r="X269" s="184"/>
      <c r="Y269" s="184"/>
      <c r="Z269" s="184"/>
      <c r="AA269" s="184"/>
      <c r="AB269" s="184"/>
      <c r="AC269" s="184"/>
      <c r="AD269" s="184"/>
      <c r="AE269" s="184"/>
      <c r="AF269" s="179"/>
    </row>
    <row r="270" spans="1:32" ht="173.25" thickBot="1">
      <c r="A270" s="21">
        <v>76</v>
      </c>
      <c r="B270" s="27" t="s">
        <v>161</v>
      </c>
      <c r="C270" s="25"/>
      <c r="D270" s="25"/>
      <c r="E270" s="25"/>
      <c r="F270" s="25"/>
      <c r="G270" s="25"/>
      <c r="H270" s="25"/>
      <c r="I270" s="25"/>
      <c r="J270" s="25"/>
      <c r="K270" s="26"/>
      <c r="L270" s="30"/>
      <c r="M270" s="21">
        <v>110</v>
      </c>
      <c r="N270" s="24"/>
      <c r="O270" s="26"/>
      <c r="P270" s="21"/>
      <c r="Q270" s="26"/>
      <c r="R270" s="23"/>
      <c r="S270" s="26"/>
      <c r="T270" s="23"/>
      <c r="U270" s="26"/>
      <c r="V270" s="21"/>
      <c r="W270" s="24"/>
      <c r="X270" s="26"/>
      <c r="Y270" s="23"/>
      <c r="Z270" s="24"/>
      <c r="AA270" s="26"/>
      <c r="AB270" s="23"/>
      <c r="AC270" s="26"/>
      <c r="AD270" s="23"/>
      <c r="AE270" s="28"/>
      <c r="AF270" s="21"/>
    </row>
    <row r="271" spans="1:32" ht="57.75" thickBot="1">
      <c r="A271" s="21"/>
      <c r="B271" s="27" t="s">
        <v>31</v>
      </c>
      <c r="C271" s="23">
        <f aca="true" t="shared" si="48" ref="C271:AF271">SUM(C270:C270)</f>
        <v>0</v>
      </c>
      <c r="D271" s="23">
        <f t="shared" si="48"/>
        <v>0</v>
      </c>
      <c r="E271" s="23">
        <f t="shared" si="48"/>
        <v>0</v>
      </c>
      <c r="F271" s="23">
        <f t="shared" si="48"/>
        <v>0</v>
      </c>
      <c r="G271" s="23">
        <f t="shared" si="48"/>
        <v>0</v>
      </c>
      <c r="H271" s="23">
        <f t="shared" si="48"/>
        <v>0</v>
      </c>
      <c r="I271" s="23">
        <f t="shared" si="48"/>
        <v>0</v>
      </c>
      <c r="J271" s="23">
        <f t="shared" si="48"/>
        <v>0</v>
      </c>
      <c r="K271" s="23">
        <f t="shared" si="48"/>
        <v>0</v>
      </c>
      <c r="L271" s="28">
        <f t="shared" si="48"/>
        <v>0</v>
      </c>
      <c r="M271" s="23">
        <f t="shared" si="48"/>
        <v>110</v>
      </c>
      <c r="N271" s="24">
        <f t="shared" si="48"/>
        <v>0</v>
      </c>
      <c r="O271" s="23">
        <f t="shared" si="48"/>
        <v>0</v>
      </c>
      <c r="P271" s="23">
        <f t="shared" si="48"/>
        <v>0</v>
      </c>
      <c r="Q271" s="23">
        <f t="shared" si="48"/>
        <v>0</v>
      </c>
      <c r="R271" s="23">
        <f t="shared" si="48"/>
        <v>0</v>
      </c>
      <c r="S271" s="23">
        <f t="shared" si="48"/>
        <v>0</v>
      </c>
      <c r="T271" s="23">
        <f t="shared" si="48"/>
        <v>0</v>
      </c>
      <c r="U271" s="23">
        <f t="shared" si="48"/>
        <v>0</v>
      </c>
      <c r="V271" s="23">
        <f t="shared" si="48"/>
        <v>0</v>
      </c>
      <c r="W271" s="23">
        <f t="shared" si="48"/>
        <v>0</v>
      </c>
      <c r="X271" s="23">
        <f t="shared" si="48"/>
        <v>0</v>
      </c>
      <c r="Y271" s="23">
        <f t="shared" si="48"/>
        <v>0</v>
      </c>
      <c r="Z271" s="23">
        <f t="shared" si="48"/>
        <v>0</v>
      </c>
      <c r="AA271" s="23">
        <f t="shared" si="48"/>
        <v>0</v>
      </c>
      <c r="AB271" s="23">
        <f t="shared" si="48"/>
        <v>0</v>
      </c>
      <c r="AC271" s="23">
        <f t="shared" si="48"/>
        <v>0</v>
      </c>
      <c r="AD271" s="23">
        <f t="shared" si="48"/>
        <v>0</v>
      </c>
      <c r="AE271" s="28">
        <f t="shared" si="48"/>
        <v>0</v>
      </c>
      <c r="AF271" s="23">
        <f t="shared" si="48"/>
        <v>0</v>
      </c>
    </row>
    <row r="272" spans="1:32" ht="57.75" thickBot="1">
      <c r="A272" s="171" t="s">
        <v>9</v>
      </c>
      <c r="B272" s="172"/>
      <c r="C272" s="172"/>
      <c r="D272" s="172"/>
      <c r="E272" s="172"/>
      <c r="F272" s="172"/>
      <c r="G272" s="172"/>
      <c r="H272" s="172"/>
      <c r="I272" s="172"/>
      <c r="J272" s="172"/>
      <c r="K272" s="172"/>
      <c r="L272" s="172"/>
      <c r="M272" s="172"/>
      <c r="N272" s="172"/>
      <c r="O272" s="172"/>
      <c r="P272" s="172"/>
      <c r="Q272" s="172"/>
      <c r="R272" s="172"/>
      <c r="S272" s="172"/>
      <c r="T272" s="172"/>
      <c r="U272" s="172"/>
      <c r="V272" s="172"/>
      <c r="W272" s="172"/>
      <c r="X272" s="172"/>
      <c r="Y272" s="172"/>
      <c r="Z272" s="172"/>
      <c r="AA272" s="172"/>
      <c r="AB272" s="172"/>
      <c r="AC272" s="172"/>
      <c r="AD272" s="172"/>
      <c r="AE272" s="172"/>
      <c r="AF272" s="173"/>
    </row>
    <row r="273" spans="1:32" ht="115.5" thickBot="1">
      <c r="A273" s="23">
        <v>89</v>
      </c>
      <c r="B273" s="36" t="s">
        <v>146</v>
      </c>
      <c r="C273" s="23"/>
      <c r="D273" s="25"/>
      <c r="E273" s="25"/>
      <c r="F273" s="25"/>
      <c r="G273" s="25"/>
      <c r="H273" s="25"/>
      <c r="I273" s="25"/>
      <c r="J273" s="25">
        <v>60</v>
      </c>
      <c r="K273" s="26"/>
      <c r="L273" s="30"/>
      <c r="M273" s="21"/>
      <c r="N273" s="25"/>
      <c r="O273" s="26"/>
      <c r="P273" s="21"/>
      <c r="Q273" s="26"/>
      <c r="R273" s="21"/>
      <c r="S273" s="26"/>
      <c r="T273" s="21"/>
      <c r="U273" s="26"/>
      <c r="V273" s="21"/>
      <c r="W273" s="25"/>
      <c r="X273" s="26"/>
      <c r="Y273" s="23"/>
      <c r="Z273" s="25"/>
      <c r="AA273" s="26"/>
      <c r="AB273" s="21"/>
      <c r="AC273" s="23"/>
      <c r="AD273" s="26"/>
      <c r="AE273" s="30"/>
      <c r="AF273" s="16"/>
    </row>
    <row r="274" spans="1:32" ht="117.75" thickBot="1">
      <c r="A274" s="67">
        <v>69</v>
      </c>
      <c r="B274" s="27" t="s">
        <v>174</v>
      </c>
      <c r="C274" s="23"/>
      <c r="D274" s="25"/>
      <c r="E274" s="25"/>
      <c r="F274" s="25"/>
      <c r="G274" s="25"/>
      <c r="H274" s="25"/>
      <c r="I274" s="25">
        <v>34</v>
      </c>
      <c r="J274" s="25">
        <v>74</v>
      </c>
      <c r="K274" s="26"/>
      <c r="L274" s="30"/>
      <c r="M274" s="21"/>
      <c r="N274" s="25"/>
      <c r="O274" s="26"/>
      <c r="P274" s="21">
        <v>1</v>
      </c>
      <c r="Q274" s="26">
        <v>2</v>
      </c>
      <c r="R274" s="21"/>
      <c r="S274" s="26"/>
      <c r="T274" s="21"/>
      <c r="U274" s="26"/>
      <c r="V274" s="21"/>
      <c r="W274" s="25"/>
      <c r="X274" s="26">
        <v>27</v>
      </c>
      <c r="Y274" s="21"/>
      <c r="Z274" s="24">
        <v>10</v>
      </c>
      <c r="AA274" s="26"/>
      <c r="AB274" s="21"/>
      <c r="AC274" s="21"/>
      <c r="AD274" s="26"/>
      <c r="AE274" s="30"/>
      <c r="AF274" s="21"/>
    </row>
    <row r="275" spans="1:32" ht="115.5" thickBot="1">
      <c r="A275" s="21">
        <v>27</v>
      </c>
      <c r="B275" s="27" t="s">
        <v>153</v>
      </c>
      <c r="C275" s="25"/>
      <c r="D275" s="25"/>
      <c r="E275" s="25"/>
      <c r="F275" s="25"/>
      <c r="G275" s="25"/>
      <c r="H275" s="25"/>
      <c r="I275" s="25"/>
      <c r="J275" s="25"/>
      <c r="K275" s="26"/>
      <c r="L275" s="30"/>
      <c r="M275" s="21"/>
      <c r="N275" s="25"/>
      <c r="O275" s="26"/>
      <c r="P275" s="21"/>
      <c r="Q275" s="26"/>
      <c r="R275" s="21"/>
      <c r="S275" s="26"/>
      <c r="T275" s="21"/>
      <c r="U275" s="30"/>
      <c r="V275" s="21">
        <v>51</v>
      </c>
      <c r="W275" s="25"/>
      <c r="X275" s="26"/>
      <c r="Y275" s="21"/>
      <c r="Z275" s="25"/>
      <c r="AA275" s="26"/>
      <c r="AB275" s="21"/>
      <c r="AC275" s="26"/>
      <c r="AD275" s="21"/>
      <c r="AE275" s="30"/>
      <c r="AF275" s="21"/>
    </row>
    <row r="276" spans="1:32" ht="57.75" thickBot="1">
      <c r="A276" s="21">
        <v>78</v>
      </c>
      <c r="B276" s="27" t="s">
        <v>37</v>
      </c>
      <c r="C276" s="23"/>
      <c r="D276" s="25"/>
      <c r="E276" s="25">
        <v>2</v>
      </c>
      <c r="F276" s="25"/>
      <c r="G276" s="25">
        <v>5</v>
      </c>
      <c r="H276" s="25"/>
      <c r="I276" s="25"/>
      <c r="J276" s="25">
        <v>174</v>
      </c>
      <c r="K276" s="26"/>
      <c r="L276" s="30"/>
      <c r="M276" s="21"/>
      <c r="N276" s="25"/>
      <c r="O276" s="21"/>
      <c r="P276" s="26">
        <v>4</v>
      </c>
      <c r="Q276" s="21"/>
      <c r="R276" s="26">
        <v>4</v>
      </c>
      <c r="S276" s="21"/>
      <c r="T276" s="26"/>
      <c r="U276" s="30"/>
      <c r="V276" s="21"/>
      <c r="W276" s="25"/>
      <c r="X276" s="26"/>
      <c r="Y276" s="21"/>
      <c r="Z276" s="26"/>
      <c r="AA276" s="21"/>
      <c r="AB276" s="21"/>
      <c r="AC276" s="26"/>
      <c r="AD276" s="21"/>
      <c r="AE276" s="30"/>
      <c r="AF276" s="21"/>
    </row>
    <row r="277" spans="1:32" ht="115.5" thickBot="1">
      <c r="A277" s="21">
        <v>54</v>
      </c>
      <c r="B277" s="27" t="s">
        <v>50</v>
      </c>
      <c r="C277" s="23"/>
      <c r="D277" s="24"/>
      <c r="E277" s="24"/>
      <c r="F277" s="24"/>
      <c r="G277" s="24"/>
      <c r="H277" s="25"/>
      <c r="I277" s="25"/>
      <c r="J277" s="25"/>
      <c r="K277" s="26"/>
      <c r="L277" s="30"/>
      <c r="M277" s="21">
        <v>37</v>
      </c>
      <c r="N277" s="25"/>
      <c r="O277" s="26"/>
      <c r="P277" s="23">
        <v>12</v>
      </c>
      <c r="Q277" s="26"/>
      <c r="R277" s="23"/>
      <c r="S277" s="26"/>
      <c r="T277" s="23"/>
      <c r="U277" s="26"/>
      <c r="V277" s="21"/>
      <c r="W277" s="24"/>
      <c r="X277" s="26"/>
      <c r="Y277" s="21"/>
      <c r="Z277" s="24"/>
      <c r="AA277" s="23"/>
      <c r="AB277" s="26"/>
      <c r="AC277" s="21"/>
      <c r="AD277" s="23"/>
      <c r="AE277" s="26"/>
      <c r="AF277" s="23"/>
    </row>
    <row r="278" spans="1:32" ht="115.5" thickBot="1">
      <c r="A278" s="21" t="s">
        <v>36</v>
      </c>
      <c r="B278" s="27" t="s">
        <v>69</v>
      </c>
      <c r="C278" s="25">
        <v>25</v>
      </c>
      <c r="D278" s="25"/>
      <c r="E278" s="25"/>
      <c r="F278" s="25"/>
      <c r="G278" s="25"/>
      <c r="H278" s="25"/>
      <c r="I278" s="24"/>
      <c r="J278" s="24"/>
      <c r="K278" s="31"/>
      <c r="L278" s="28"/>
      <c r="M278" s="23"/>
      <c r="N278" s="24"/>
      <c r="O278" s="24"/>
      <c r="P278" s="24"/>
      <c r="Q278" s="24"/>
      <c r="R278" s="24"/>
      <c r="S278" s="24"/>
      <c r="T278" s="24"/>
      <c r="U278" s="31"/>
      <c r="V278" s="23"/>
      <c r="W278" s="24"/>
      <c r="X278" s="24"/>
      <c r="Y278" s="24"/>
      <c r="Z278" s="24"/>
      <c r="AA278" s="24"/>
      <c r="AB278" s="24"/>
      <c r="AC278" s="24"/>
      <c r="AD278" s="24"/>
      <c r="AE278" s="31"/>
      <c r="AF278" s="21"/>
    </row>
    <row r="279" spans="1:32" ht="115.5" thickBot="1">
      <c r="A279" s="21" t="s">
        <v>36</v>
      </c>
      <c r="B279" s="27" t="s">
        <v>85</v>
      </c>
      <c r="C279" s="23"/>
      <c r="D279" s="25">
        <v>40</v>
      </c>
      <c r="E279" s="25"/>
      <c r="F279" s="25"/>
      <c r="G279" s="25"/>
      <c r="H279" s="25"/>
      <c r="I279" s="24"/>
      <c r="J279" s="24"/>
      <c r="K279" s="31"/>
      <c r="L279" s="28"/>
      <c r="M279" s="23"/>
      <c r="N279" s="24"/>
      <c r="O279" s="24"/>
      <c r="P279" s="24"/>
      <c r="Q279" s="24"/>
      <c r="R279" s="24"/>
      <c r="S279" s="24"/>
      <c r="T279" s="24"/>
      <c r="U279" s="31"/>
      <c r="V279" s="23"/>
      <c r="W279" s="24"/>
      <c r="X279" s="24"/>
      <c r="Y279" s="24"/>
      <c r="Z279" s="24"/>
      <c r="AA279" s="24"/>
      <c r="AB279" s="24"/>
      <c r="AC279" s="24"/>
      <c r="AD279" s="24"/>
      <c r="AE279" s="31"/>
      <c r="AF279" s="21"/>
    </row>
    <row r="280" spans="1:32" ht="57.75" thickBot="1">
      <c r="A280" s="23"/>
      <c r="B280" s="29" t="s">
        <v>31</v>
      </c>
      <c r="C280" s="23">
        <f>SUM(C273:C279)</f>
        <v>25</v>
      </c>
      <c r="D280" s="23">
        <f aca="true" t="shared" si="49" ref="D280:AF280">SUM(D273:D279)</f>
        <v>40</v>
      </c>
      <c r="E280" s="23">
        <f t="shared" si="49"/>
        <v>2</v>
      </c>
      <c r="F280" s="23">
        <f t="shared" si="49"/>
        <v>0</v>
      </c>
      <c r="G280" s="23">
        <f t="shared" si="49"/>
        <v>5</v>
      </c>
      <c r="H280" s="23">
        <f t="shared" si="49"/>
        <v>0</v>
      </c>
      <c r="I280" s="23">
        <f t="shared" si="49"/>
        <v>34</v>
      </c>
      <c r="J280" s="23">
        <f t="shared" si="49"/>
        <v>308</v>
      </c>
      <c r="K280" s="28">
        <f t="shared" si="49"/>
        <v>0</v>
      </c>
      <c r="L280" s="28">
        <f t="shared" si="49"/>
        <v>0</v>
      </c>
      <c r="M280" s="23">
        <f t="shared" si="49"/>
        <v>37</v>
      </c>
      <c r="N280" s="24">
        <f t="shared" si="49"/>
        <v>0</v>
      </c>
      <c r="O280" s="23">
        <f t="shared" si="49"/>
        <v>0</v>
      </c>
      <c r="P280" s="23">
        <f t="shared" si="49"/>
        <v>17</v>
      </c>
      <c r="Q280" s="23">
        <f t="shared" si="49"/>
        <v>2</v>
      </c>
      <c r="R280" s="23">
        <f t="shared" si="49"/>
        <v>4</v>
      </c>
      <c r="S280" s="23">
        <f t="shared" si="49"/>
        <v>0</v>
      </c>
      <c r="T280" s="23">
        <f t="shared" si="49"/>
        <v>0</v>
      </c>
      <c r="U280" s="23">
        <f t="shared" si="49"/>
        <v>0</v>
      </c>
      <c r="V280" s="23">
        <f t="shared" si="49"/>
        <v>51</v>
      </c>
      <c r="W280" s="24">
        <f t="shared" si="49"/>
        <v>0</v>
      </c>
      <c r="X280" s="23">
        <f t="shared" si="49"/>
        <v>27</v>
      </c>
      <c r="Y280" s="23">
        <f t="shared" si="49"/>
        <v>0</v>
      </c>
      <c r="Z280" s="24">
        <f t="shared" si="49"/>
        <v>10</v>
      </c>
      <c r="AA280" s="23">
        <f t="shared" si="49"/>
        <v>0</v>
      </c>
      <c r="AB280" s="23">
        <f t="shared" si="49"/>
        <v>0</v>
      </c>
      <c r="AC280" s="23">
        <f t="shared" si="49"/>
        <v>0</v>
      </c>
      <c r="AD280" s="23">
        <f t="shared" si="49"/>
        <v>0</v>
      </c>
      <c r="AE280" s="28">
        <f t="shared" si="49"/>
        <v>0</v>
      </c>
      <c r="AF280" s="23">
        <f t="shared" si="49"/>
        <v>0</v>
      </c>
    </row>
    <row r="281" spans="1:32" ht="57.75" thickBot="1">
      <c r="A281" s="171" t="s">
        <v>30</v>
      </c>
      <c r="B281" s="172"/>
      <c r="C281" s="172"/>
      <c r="D281" s="172"/>
      <c r="E281" s="172"/>
      <c r="F281" s="172"/>
      <c r="G281" s="172"/>
      <c r="H281" s="172"/>
      <c r="I281" s="172"/>
      <c r="J281" s="172"/>
      <c r="K281" s="172"/>
      <c r="L281" s="172"/>
      <c r="M281" s="172"/>
      <c r="N281" s="172"/>
      <c r="O281" s="172"/>
      <c r="P281" s="172"/>
      <c r="Q281" s="172"/>
      <c r="R281" s="172"/>
      <c r="S281" s="172"/>
      <c r="T281" s="172"/>
      <c r="U281" s="172"/>
      <c r="V281" s="172"/>
      <c r="W281" s="172"/>
      <c r="X281" s="172"/>
      <c r="Y281" s="172"/>
      <c r="Z281" s="172"/>
      <c r="AA281" s="172"/>
      <c r="AB281" s="172"/>
      <c r="AC281" s="172"/>
      <c r="AD281" s="172"/>
      <c r="AE281" s="172"/>
      <c r="AF281" s="173"/>
    </row>
    <row r="282" spans="1:32" ht="115.5" thickBot="1">
      <c r="A282" s="38">
        <v>37</v>
      </c>
      <c r="B282" s="48" t="s">
        <v>42</v>
      </c>
      <c r="C282" s="38"/>
      <c r="D282" s="44"/>
      <c r="E282" s="44"/>
      <c r="F282" s="44"/>
      <c r="G282" s="44"/>
      <c r="H282" s="40"/>
      <c r="I282" s="40"/>
      <c r="J282" s="40"/>
      <c r="K282" s="41"/>
      <c r="L282" s="43"/>
      <c r="M282" s="42"/>
      <c r="N282" s="40"/>
      <c r="O282" s="40"/>
      <c r="P282" s="40"/>
      <c r="Q282" s="40">
        <v>8</v>
      </c>
      <c r="R282" s="40"/>
      <c r="S282" s="40">
        <v>74</v>
      </c>
      <c r="T282" s="40">
        <v>82</v>
      </c>
      <c r="U282" s="139"/>
      <c r="V282" s="42"/>
      <c r="W282" s="41"/>
      <c r="X282" s="38"/>
      <c r="Y282" s="40"/>
      <c r="Z282" s="40"/>
      <c r="AA282" s="40"/>
      <c r="AB282" s="40"/>
      <c r="AC282" s="40"/>
      <c r="AD282" s="40"/>
      <c r="AE282" s="41"/>
      <c r="AF282" s="42"/>
    </row>
    <row r="283" spans="1:32" ht="173.25" thickBot="1">
      <c r="A283" s="23">
        <v>18</v>
      </c>
      <c r="B283" s="27" t="s">
        <v>103</v>
      </c>
      <c r="C283" s="23"/>
      <c r="D283" s="25"/>
      <c r="E283" s="25"/>
      <c r="F283" s="25"/>
      <c r="G283" s="25"/>
      <c r="H283" s="25"/>
      <c r="I283" s="25"/>
      <c r="J283" s="25">
        <v>60</v>
      </c>
      <c r="K283" s="26"/>
      <c r="L283" s="30"/>
      <c r="M283" s="21"/>
      <c r="N283" s="25"/>
      <c r="O283" s="26"/>
      <c r="P283" s="21"/>
      <c r="Q283" s="26"/>
      <c r="R283" s="21"/>
      <c r="S283" s="26"/>
      <c r="T283" s="21"/>
      <c r="U283" s="26"/>
      <c r="V283" s="21"/>
      <c r="W283" s="25"/>
      <c r="X283" s="26"/>
      <c r="Y283" s="23"/>
      <c r="Z283" s="25"/>
      <c r="AA283" s="26"/>
      <c r="AB283" s="21"/>
      <c r="AC283" s="23"/>
      <c r="AD283" s="26"/>
      <c r="AE283" s="30"/>
      <c r="AF283" s="16"/>
    </row>
    <row r="284" spans="1:32" ht="115.5" thickBot="1">
      <c r="A284" s="21" t="s">
        <v>36</v>
      </c>
      <c r="B284" s="27" t="s">
        <v>69</v>
      </c>
      <c r="C284" s="25">
        <v>20</v>
      </c>
      <c r="D284" s="25"/>
      <c r="E284" s="25"/>
      <c r="F284" s="25"/>
      <c r="G284" s="25"/>
      <c r="H284" s="25"/>
      <c r="I284" s="25"/>
      <c r="J284" s="25"/>
      <c r="K284" s="26"/>
      <c r="L284" s="30"/>
      <c r="M284" s="21"/>
      <c r="N284" s="25"/>
      <c r="O284" s="25"/>
      <c r="P284" s="25"/>
      <c r="Q284" s="25"/>
      <c r="R284" s="25"/>
      <c r="S284" s="25"/>
      <c r="T284" s="25"/>
      <c r="U284" s="26"/>
      <c r="V284" s="21"/>
      <c r="W284" s="25"/>
      <c r="X284" s="25"/>
      <c r="Y284" s="25"/>
      <c r="Z284" s="25"/>
      <c r="AA284" s="25"/>
      <c r="AB284" s="25"/>
      <c r="AC284" s="25"/>
      <c r="AD284" s="25"/>
      <c r="AE284" s="26"/>
      <c r="AF284" s="21"/>
    </row>
    <row r="285" spans="1:32" ht="57.75" thickBot="1">
      <c r="A285" s="37">
        <v>59</v>
      </c>
      <c r="B285" s="33" t="s">
        <v>46</v>
      </c>
      <c r="C285" s="23"/>
      <c r="D285" s="24"/>
      <c r="E285" s="24"/>
      <c r="F285" s="24"/>
      <c r="G285" s="24"/>
      <c r="H285" s="25"/>
      <c r="I285" s="25"/>
      <c r="J285" s="25"/>
      <c r="K285" s="26"/>
      <c r="L285" s="30"/>
      <c r="M285" s="21"/>
      <c r="N285" s="25"/>
      <c r="O285" s="25"/>
      <c r="P285" s="23">
        <v>12</v>
      </c>
      <c r="Q285" s="25"/>
      <c r="R285" s="25"/>
      <c r="S285" s="25"/>
      <c r="T285" s="25">
        <v>50</v>
      </c>
      <c r="U285" s="26"/>
      <c r="V285" s="21"/>
      <c r="W285" s="25"/>
      <c r="X285" s="25"/>
      <c r="Y285" s="25"/>
      <c r="Z285" s="25"/>
      <c r="AA285" s="25"/>
      <c r="AB285" s="23">
        <v>0.6</v>
      </c>
      <c r="AC285" s="25"/>
      <c r="AD285" s="25"/>
      <c r="AE285" s="26"/>
      <c r="AF285" s="21"/>
    </row>
    <row r="286" spans="1:32" ht="57.75" thickBot="1">
      <c r="A286" s="21"/>
      <c r="B286" s="27" t="s">
        <v>31</v>
      </c>
      <c r="C286" s="23">
        <f aca="true" t="shared" si="50" ref="C286:AF286">SUM(C282:C285)</f>
        <v>20</v>
      </c>
      <c r="D286" s="23">
        <f t="shared" si="50"/>
        <v>0</v>
      </c>
      <c r="E286" s="23">
        <f t="shared" si="50"/>
        <v>0</v>
      </c>
      <c r="F286" s="23">
        <f t="shared" si="50"/>
        <v>0</v>
      </c>
      <c r="G286" s="23">
        <f t="shared" si="50"/>
        <v>0</v>
      </c>
      <c r="H286" s="23">
        <f t="shared" si="50"/>
        <v>0</v>
      </c>
      <c r="I286" s="23">
        <f t="shared" si="50"/>
        <v>0</v>
      </c>
      <c r="J286" s="23">
        <f t="shared" si="50"/>
        <v>60</v>
      </c>
      <c r="K286" s="28">
        <f t="shared" si="50"/>
        <v>0</v>
      </c>
      <c r="L286" s="28">
        <f t="shared" si="50"/>
        <v>0</v>
      </c>
      <c r="M286" s="23">
        <f t="shared" si="50"/>
        <v>0</v>
      </c>
      <c r="N286" s="24">
        <f t="shared" si="50"/>
        <v>0</v>
      </c>
      <c r="O286" s="23">
        <f t="shared" si="50"/>
        <v>0</v>
      </c>
      <c r="P286" s="23">
        <f t="shared" si="50"/>
        <v>12</v>
      </c>
      <c r="Q286" s="23">
        <f t="shared" si="50"/>
        <v>8</v>
      </c>
      <c r="R286" s="23">
        <f t="shared" si="50"/>
        <v>0</v>
      </c>
      <c r="S286" s="23">
        <f t="shared" si="50"/>
        <v>74</v>
      </c>
      <c r="T286" s="23">
        <f t="shared" si="50"/>
        <v>132</v>
      </c>
      <c r="U286" s="23">
        <f t="shared" si="50"/>
        <v>0</v>
      </c>
      <c r="V286" s="23">
        <f t="shared" si="50"/>
        <v>0</v>
      </c>
      <c r="W286" s="24">
        <f t="shared" si="50"/>
        <v>0</v>
      </c>
      <c r="X286" s="23">
        <f t="shared" si="50"/>
        <v>0</v>
      </c>
      <c r="Y286" s="23">
        <f t="shared" si="50"/>
        <v>0</v>
      </c>
      <c r="Z286" s="24">
        <f t="shared" si="50"/>
        <v>0</v>
      </c>
      <c r="AA286" s="23">
        <f t="shared" si="50"/>
        <v>0</v>
      </c>
      <c r="AB286" s="23">
        <f t="shared" si="50"/>
        <v>0.6</v>
      </c>
      <c r="AC286" s="23">
        <f t="shared" si="50"/>
        <v>0</v>
      </c>
      <c r="AD286" s="23">
        <f t="shared" si="50"/>
        <v>0</v>
      </c>
      <c r="AE286" s="28">
        <f t="shared" si="50"/>
        <v>0</v>
      </c>
      <c r="AF286" s="23">
        <f t="shared" si="50"/>
        <v>0</v>
      </c>
    </row>
    <row r="287" spans="1:32" ht="115.5" thickBot="1">
      <c r="A287" s="14"/>
      <c r="B287" s="27" t="s">
        <v>86</v>
      </c>
      <c r="C287" s="23"/>
      <c r="D287" s="23"/>
      <c r="E287" s="23"/>
      <c r="F287" s="23"/>
      <c r="G287" s="23"/>
      <c r="H287" s="23"/>
      <c r="I287" s="23"/>
      <c r="J287" s="23"/>
      <c r="K287" s="28"/>
      <c r="L287" s="28"/>
      <c r="M287" s="23"/>
      <c r="N287" s="24"/>
      <c r="O287" s="23"/>
      <c r="P287" s="23"/>
      <c r="Q287" s="23"/>
      <c r="R287" s="23"/>
      <c r="S287" s="23"/>
      <c r="T287" s="23"/>
      <c r="U287" s="28"/>
      <c r="V287" s="23"/>
      <c r="W287" s="24"/>
      <c r="X287" s="23"/>
      <c r="Y287" s="23"/>
      <c r="Z287" s="24"/>
      <c r="AA287" s="23"/>
      <c r="AB287" s="23"/>
      <c r="AC287" s="23"/>
      <c r="AD287" s="23"/>
      <c r="AE287" s="28">
        <v>5</v>
      </c>
      <c r="AF287" s="23"/>
    </row>
    <row r="288" spans="1:32" ht="57.75" thickBot="1">
      <c r="A288" s="21"/>
      <c r="B288" s="34" t="s">
        <v>11</v>
      </c>
      <c r="C288" s="23">
        <f aca="true" t="shared" si="51" ref="C288:AD288">C268+C271+C280+C286</f>
        <v>70</v>
      </c>
      <c r="D288" s="23">
        <f t="shared" si="51"/>
        <v>40</v>
      </c>
      <c r="E288" s="23">
        <f t="shared" si="51"/>
        <v>2</v>
      </c>
      <c r="F288" s="23">
        <f t="shared" si="51"/>
        <v>0</v>
      </c>
      <c r="G288" s="23">
        <f t="shared" si="51"/>
        <v>30</v>
      </c>
      <c r="H288" s="23">
        <f t="shared" si="51"/>
        <v>0</v>
      </c>
      <c r="I288" s="23">
        <f t="shared" si="51"/>
        <v>34</v>
      </c>
      <c r="J288" s="23">
        <f t="shared" si="51"/>
        <v>368</v>
      </c>
      <c r="K288" s="23">
        <f t="shared" si="51"/>
        <v>0</v>
      </c>
      <c r="L288" s="28">
        <f t="shared" si="51"/>
        <v>0</v>
      </c>
      <c r="M288" s="23">
        <f t="shared" si="51"/>
        <v>147</v>
      </c>
      <c r="N288" s="24">
        <f t="shared" si="51"/>
        <v>0</v>
      </c>
      <c r="O288" s="23">
        <f t="shared" si="51"/>
        <v>0</v>
      </c>
      <c r="P288" s="23">
        <f t="shared" si="51"/>
        <v>39</v>
      </c>
      <c r="Q288" s="23">
        <f t="shared" si="51"/>
        <v>18</v>
      </c>
      <c r="R288" s="23">
        <f t="shared" si="51"/>
        <v>4</v>
      </c>
      <c r="S288" s="23">
        <f t="shared" si="51"/>
        <v>74</v>
      </c>
      <c r="T288" s="23">
        <f t="shared" si="51"/>
        <v>318</v>
      </c>
      <c r="U288" s="23">
        <f t="shared" si="51"/>
        <v>0</v>
      </c>
      <c r="V288" s="23">
        <f t="shared" si="51"/>
        <v>51</v>
      </c>
      <c r="W288" s="23">
        <f t="shared" si="51"/>
        <v>0</v>
      </c>
      <c r="X288" s="23">
        <f t="shared" si="51"/>
        <v>27</v>
      </c>
      <c r="Y288" s="23">
        <f t="shared" si="51"/>
        <v>0</v>
      </c>
      <c r="Z288" s="23">
        <f t="shared" si="51"/>
        <v>10</v>
      </c>
      <c r="AA288" s="23">
        <f t="shared" si="51"/>
        <v>0</v>
      </c>
      <c r="AB288" s="23">
        <f t="shared" si="51"/>
        <v>0.6</v>
      </c>
      <c r="AC288" s="23">
        <f t="shared" si="51"/>
        <v>1.8</v>
      </c>
      <c r="AD288" s="23">
        <f t="shared" si="51"/>
        <v>0</v>
      </c>
      <c r="AE288" s="28">
        <v>5</v>
      </c>
      <c r="AF288" s="23">
        <f>AF268+AF271+AF280+AF286</f>
        <v>0</v>
      </c>
    </row>
    <row r="289" spans="1:32" ht="46.5" customHeight="1">
      <c r="A289" s="180"/>
      <c r="B289" s="181"/>
      <c r="C289" s="167" t="s">
        <v>69</v>
      </c>
      <c r="D289" s="167" t="s">
        <v>70</v>
      </c>
      <c r="E289" s="167" t="s">
        <v>71</v>
      </c>
      <c r="F289" s="167" t="s">
        <v>72</v>
      </c>
      <c r="G289" s="167" t="s">
        <v>65</v>
      </c>
      <c r="H289" s="167" t="s">
        <v>73</v>
      </c>
      <c r="I289" s="167" t="s">
        <v>133</v>
      </c>
      <c r="J289" s="167" t="s">
        <v>124</v>
      </c>
      <c r="K289" s="130"/>
      <c r="L289" s="130"/>
      <c r="M289" s="167" t="s">
        <v>141</v>
      </c>
      <c r="N289" s="215" t="s">
        <v>75</v>
      </c>
      <c r="O289" s="167" t="s">
        <v>53</v>
      </c>
      <c r="P289" s="167" t="s">
        <v>54</v>
      </c>
      <c r="Q289" s="167" t="s">
        <v>76</v>
      </c>
      <c r="R289" s="167" t="s">
        <v>55</v>
      </c>
      <c r="S289" s="167" t="s">
        <v>77</v>
      </c>
      <c r="T289" s="167" t="s">
        <v>80</v>
      </c>
      <c r="U289" s="176" t="s">
        <v>84</v>
      </c>
      <c r="V289" s="9"/>
      <c r="W289" s="215" t="s">
        <v>128</v>
      </c>
      <c r="X289" s="167" t="s">
        <v>134</v>
      </c>
      <c r="Y289" s="167" t="s">
        <v>135</v>
      </c>
      <c r="Z289" s="215" t="s">
        <v>56</v>
      </c>
      <c r="AA289" s="167" t="s">
        <v>57</v>
      </c>
      <c r="AB289" s="167" t="s">
        <v>59</v>
      </c>
      <c r="AC289" s="9"/>
      <c r="AD289" s="167" t="s">
        <v>78</v>
      </c>
      <c r="AE289" s="176" t="s">
        <v>58</v>
      </c>
      <c r="AF289" s="167" t="s">
        <v>79</v>
      </c>
    </row>
    <row r="290" spans="1:32" ht="409.5" customHeight="1" thickBot="1">
      <c r="A290" s="182"/>
      <c r="B290" s="183"/>
      <c r="C290" s="168"/>
      <c r="D290" s="168"/>
      <c r="E290" s="168"/>
      <c r="F290" s="168"/>
      <c r="G290" s="168"/>
      <c r="H290" s="168"/>
      <c r="I290" s="168"/>
      <c r="J290" s="168"/>
      <c r="K290" s="131" t="s">
        <v>74</v>
      </c>
      <c r="L290" s="131" t="s">
        <v>154</v>
      </c>
      <c r="M290" s="168"/>
      <c r="N290" s="216"/>
      <c r="O290" s="168"/>
      <c r="P290" s="168"/>
      <c r="Q290" s="168"/>
      <c r="R290" s="168"/>
      <c r="S290" s="168"/>
      <c r="T290" s="168"/>
      <c r="U290" s="177"/>
      <c r="V290" s="10" t="s">
        <v>155</v>
      </c>
      <c r="W290" s="216"/>
      <c r="X290" s="168"/>
      <c r="Y290" s="168"/>
      <c r="Z290" s="216"/>
      <c r="AA290" s="168"/>
      <c r="AB290" s="168"/>
      <c r="AC290" s="10" t="s">
        <v>66</v>
      </c>
      <c r="AD290" s="168"/>
      <c r="AE290" s="177"/>
      <c r="AF290" s="168"/>
    </row>
    <row r="291" spans="1:32" ht="57.75" thickBot="1">
      <c r="A291" s="178">
        <v>1</v>
      </c>
      <c r="B291" s="179"/>
      <c r="C291" s="17">
        <v>3</v>
      </c>
      <c r="D291" s="16">
        <v>4</v>
      </c>
      <c r="E291" s="16">
        <v>5</v>
      </c>
      <c r="F291" s="16">
        <v>6</v>
      </c>
      <c r="G291" s="16">
        <v>7</v>
      </c>
      <c r="H291" s="16" t="s">
        <v>60</v>
      </c>
      <c r="I291" s="16">
        <v>9</v>
      </c>
      <c r="J291" s="132">
        <v>10</v>
      </c>
      <c r="K291" s="19">
        <v>11</v>
      </c>
      <c r="L291" s="19">
        <v>12</v>
      </c>
      <c r="M291" s="16">
        <v>13</v>
      </c>
      <c r="N291" s="133">
        <v>14</v>
      </c>
      <c r="O291" s="16">
        <v>15</v>
      </c>
      <c r="P291" s="18">
        <v>16</v>
      </c>
      <c r="Q291" s="16">
        <v>17</v>
      </c>
      <c r="R291" s="18">
        <v>18</v>
      </c>
      <c r="S291" s="16">
        <v>19</v>
      </c>
      <c r="T291" s="18">
        <v>20</v>
      </c>
      <c r="U291" s="18">
        <v>20</v>
      </c>
      <c r="V291" s="16">
        <v>21</v>
      </c>
      <c r="W291" s="16">
        <v>22</v>
      </c>
      <c r="X291" s="16">
        <v>23</v>
      </c>
      <c r="Y291" s="133">
        <v>24</v>
      </c>
      <c r="Z291" s="133">
        <v>25</v>
      </c>
      <c r="AA291" s="18">
        <v>26</v>
      </c>
      <c r="AB291" s="16">
        <v>27</v>
      </c>
      <c r="AC291" s="16">
        <v>28</v>
      </c>
      <c r="AD291" s="18">
        <v>29</v>
      </c>
      <c r="AE291" s="19">
        <v>30</v>
      </c>
      <c r="AF291" s="16">
        <v>31</v>
      </c>
    </row>
    <row r="292" spans="1:32" ht="57.75" thickBot="1">
      <c r="A292" s="174" t="s">
        <v>39</v>
      </c>
      <c r="B292" s="175"/>
      <c r="C292" s="23">
        <f aca="true" t="shared" si="52" ref="C292:AF292">C27+C56+C85+C114+C142+C171+C199+C230+C258+C288</f>
        <v>577</v>
      </c>
      <c r="D292" s="23">
        <f t="shared" si="52"/>
        <v>400</v>
      </c>
      <c r="E292" s="23">
        <f t="shared" si="52"/>
        <v>215.9</v>
      </c>
      <c r="F292" s="23">
        <f t="shared" si="52"/>
        <v>24</v>
      </c>
      <c r="G292" s="23">
        <f t="shared" si="52"/>
        <v>389</v>
      </c>
      <c r="H292" s="23">
        <f t="shared" si="52"/>
        <v>87</v>
      </c>
      <c r="I292" s="23">
        <f t="shared" si="52"/>
        <v>1023</v>
      </c>
      <c r="J292" s="23">
        <f t="shared" si="52"/>
        <v>1683.1</v>
      </c>
      <c r="K292" s="23">
        <f t="shared" si="52"/>
        <v>750</v>
      </c>
      <c r="L292" s="28">
        <f t="shared" si="52"/>
        <v>0</v>
      </c>
      <c r="M292" s="23">
        <f t="shared" si="52"/>
        <v>755</v>
      </c>
      <c r="N292" s="24">
        <f t="shared" si="52"/>
        <v>82.5</v>
      </c>
      <c r="O292" s="23">
        <f t="shared" si="52"/>
        <v>153</v>
      </c>
      <c r="P292" s="23">
        <f t="shared" si="52"/>
        <v>351.1</v>
      </c>
      <c r="Q292" s="23">
        <f t="shared" si="52"/>
        <v>172.70000000000002</v>
      </c>
      <c r="R292" s="23">
        <f t="shared" si="52"/>
        <v>81</v>
      </c>
      <c r="S292" s="23">
        <f t="shared" si="52"/>
        <v>154.5</v>
      </c>
      <c r="T292" s="23">
        <f t="shared" si="52"/>
        <v>3377</v>
      </c>
      <c r="U292" s="23">
        <f t="shared" si="52"/>
        <v>310.5</v>
      </c>
      <c r="V292" s="23">
        <f t="shared" si="52"/>
        <v>51</v>
      </c>
      <c r="W292" s="23">
        <f t="shared" si="52"/>
        <v>432</v>
      </c>
      <c r="X292" s="23">
        <f t="shared" si="52"/>
        <v>187</v>
      </c>
      <c r="Y292" s="23">
        <f t="shared" si="52"/>
        <v>164</v>
      </c>
      <c r="Z292" s="23">
        <f t="shared" si="52"/>
        <v>96</v>
      </c>
      <c r="AA292" s="23">
        <f t="shared" si="52"/>
        <v>51.60000000000001</v>
      </c>
      <c r="AB292" s="23">
        <f t="shared" si="52"/>
        <v>4.8</v>
      </c>
      <c r="AC292" s="23">
        <f t="shared" si="52"/>
        <v>9</v>
      </c>
      <c r="AD292" s="23">
        <f t="shared" si="52"/>
        <v>4.8</v>
      </c>
      <c r="AE292" s="23">
        <f t="shared" si="52"/>
        <v>50</v>
      </c>
      <c r="AF292" s="23">
        <f t="shared" si="52"/>
        <v>3.9000000000000004</v>
      </c>
    </row>
    <row r="293" spans="1:32" ht="57.75" thickBot="1">
      <c r="A293" s="174" t="s">
        <v>62</v>
      </c>
      <c r="B293" s="175"/>
      <c r="C293" s="23">
        <f>C292/10</f>
        <v>57.7</v>
      </c>
      <c r="D293" s="23">
        <f aca="true" t="shared" si="53" ref="D293:Q293">D292/10</f>
        <v>40</v>
      </c>
      <c r="E293" s="23">
        <f t="shared" si="53"/>
        <v>21.59</v>
      </c>
      <c r="F293" s="23">
        <f t="shared" si="53"/>
        <v>2.4</v>
      </c>
      <c r="G293" s="23">
        <f t="shared" si="53"/>
        <v>38.9</v>
      </c>
      <c r="H293" s="23">
        <f t="shared" si="53"/>
        <v>8.7</v>
      </c>
      <c r="I293" s="23">
        <f t="shared" si="53"/>
        <v>102.3</v>
      </c>
      <c r="J293" s="23">
        <f t="shared" si="53"/>
        <v>168.31</v>
      </c>
      <c r="K293" s="28">
        <f t="shared" si="53"/>
        <v>75</v>
      </c>
      <c r="L293" s="28">
        <f t="shared" si="53"/>
        <v>0</v>
      </c>
      <c r="M293" s="23">
        <f t="shared" si="53"/>
        <v>75.5</v>
      </c>
      <c r="N293" s="24">
        <f t="shared" si="53"/>
        <v>8.25</v>
      </c>
      <c r="O293" s="23">
        <f t="shared" si="53"/>
        <v>15.3</v>
      </c>
      <c r="P293" s="23">
        <f t="shared" si="53"/>
        <v>35.11</v>
      </c>
      <c r="Q293" s="23">
        <f t="shared" si="53"/>
        <v>17.270000000000003</v>
      </c>
      <c r="R293" s="23">
        <f aca="true" t="shared" si="54" ref="R293:AE293">R292/10</f>
        <v>8.1</v>
      </c>
      <c r="S293" s="23">
        <f t="shared" si="54"/>
        <v>15.45</v>
      </c>
      <c r="T293" s="23">
        <f t="shared" si="54"/>
        <v>337.7</v>
      </c>
      <c r="U293" s="28">
        <f t="shared" si="54"/>
        <v>31.05</v>
      </c>
      <c r="V293" s="28">
        <f t="shared" si="54"/>
        <v>5.1</v>
      </c>
      <c r="W293" s="28">
        <f t="shared" si="54"/>
        <v>43.2</v>
      </c>
      <c r="X293" s="23">
        <f t="shared" si="54"/>
        <v>18.7</v>
      </c>
      <c r="Y293" s="23">
        <f t="shared" si="54"/>
        <v>16.4</v>
      </c>
      <c r="Z293" s="24">
        <f t="shared" si="54"/>
        <v>9.6</v>
      </c>
      <c r="AA293" s="23">
        <f t="shared" si="54"/>
        <v>5.160000000000001</v>
      </c>
      <c r="AB293" s="23">
        <f t="shared" si="54"/>
        <v>0.48</v>
      </c>
      <c r="AC293" s="23">
        <f t="shared" si="54"/>
        <v>0.9</v>
      </c>
      <c r="AD293" s="23">
        <f t="shared" si="54"/>
        <v>0.48</v>
      </c>
      <c r="AE293" s="28">
        <f t="shared" si="54"/>
        <v>5</v>
      </c>
      <c r="AF293" s="23">
        <f>AF292/10</f>
        <v>0.39</v>
      </c>
    </row>
    <row r="294" spans="1:32" ht="233.25" customHeight="1" thickBot="1">
      <c r="A294" s="174" t="s">
        <v>61</v>
      </c>
      <c r="B294" s="175"/>
      <c r="C294" s="23">
        <v>60</v>
      </c>
      <c r="D294" s="24">
        <v>38</v>
      </c>
      <c r="E294" s="24">
        <v>22</v>
      </c>
      <c r="F294" s="24">
        <v>2.3</v>
      </c>
      <c r="G294" s="24">
        <v>32</v>
      </c>
      <c r="H294" s="25">
        <v>9</v>
      </c>
      <c r="I294" s="25">
        <v>105</v>
      </c>
      <c r="J294" s="25">
        <v>195</v>
      </c>
      <c r="K294" s="26">
        <v>75</v>
      </c>
      <c r="L294" s="30">
        <v>38</v>
      </c>
      <c r="M294" s="21">
        <v>75</v>
      </c>
      <c r="N294" s="25">
        <v>8</v>
      </c>
      <c r="O294" s="25">
        <v>15</v>
      </c>
      <c r="P294" s="25">
        <v>35</v>
      </c>
      <c r="Q294" s="25">
        <v>16</v>
      </c>
      <c r="R294" s="25">
        <v>8</v>
      </c>
      <c r="S294" s="25">
        <v>18</v>
      </c>
      <c r="T294" s="25">
        <v>338</v>
      </c>
      <c r="U294" s="26">
        <v>30</v>
      </c>
      <c r="V294" s="23">
        <v>5</v>
      </c>
      <c r="W294" s="23">
        <v>41</v>
      </c>
      <c r="X294" s="25">
        <v>18</v>
      </c>
      <c r="Y294" s="25">
        <v>28</v>
      </c>
      <c r="Z294" s="25">
        <v>8</v>
      </c>
      <c r="AA294" s="25">
        <v>5</v>
      </c>
      <c r="AB294" s="25">
        <v>0.5</v>
      </c>
      <c r="AC294" s="25">
        <v>0.9</v>
      </c>
      <c r="AD294" s="25">
        <v>0.5</v>
      </c>
      <c r="AE294" s="28">
        <v>5</v>
      </c>
      <c r="AF294" s="23">
        <v>0.4</v>
      </c>
    </row>
    <row r="295" spans="1:32" ht="245.25" customHeight="1" thickBot="1">
      <c r="A295" s="174" t="s">
        <v>93</v>
      </c>
      <c r="B295" s="175"/>
      <c r="C295" s="140">
        <f>C293*100/C294</f>
        <v>96.16666666666667</v>
      </c>
      <c r="D295" s="140">
        <f aca="true" t="shared" si="55" ref="D295:AF295">D293*100/D294</f>
        <v>105.26315789473684</v>
      </c>
      <c r="E295" s="140">
        <f t="shared" si="55"/>
        <v>98.13636363636364</v>
      </c>
      <c r="F295" s="140">
        <f t="shared" si="55"/>
        <v>104.34782608695653</v>
      </c>
      <c r="G295" s="140">
        <f t="shared" si="55"/>
        <v>121.5625</v>
      </c>
      <c r="H295" s="140">
        <f t="shared" si="55"/>
        <v>96.66666666666666</v>
      </c>
      <c r="I295" s="140">
        <f t="shared" si="55"/>
        <v>97.42857142857143</v>
      </c>
      <c r="J295" s="140">
        <f t="shared" si="55"/>
        <v>86.31282051282051</v>
      </c>
      <c r="K295" s="141">
        <f t="shared" si="55"/>
        <v>100</v>
      </c>
      <c r="L295" s="141">
        <f t="shared" si="55"/>
        <v>0</v>
      </c>
      <c r="M295" s="140">
        <f t="shared" si="55"/>
        <v>100.66666666666667</v>
      </c>
      <c r="N295" s="142">
        <f t="shared" si="55"/>
        <v>103.125</v>
      </c>
      <c r="O295" s="140">
        <f t="shared" si="55"/>
        <v>102</v>
      </c>
      <c r="P295" s="140">
        <f t="shared" si="55"/>
        <v>100.31428571428572</v>
      </c>
      <c r="Q295" s="140">
        <f t="shared" si="55"/>
        <v>107.93750000000001</v>
      </c>
      <c r="R295" s="140">
        <f t="shared" si="55"/>
        <v>101.25</v>
      </c>
      <c r="S295" s="140">
        <f t="shared" si="55"/>
        <v>85.83333333333333</v>
      </c>
      <c r="T295" s="140">
        <f t="shared" si="55"/>
        <v>99.91124260355029</v>
      </c>
      <c r="U295" s="141">
        <f t="shared" si="55"/>
        <v>103.5</v>
      </c>
      <c r="V295" s="141">
        <f t="shared" si="55"/>
        <v>101.99999999999999</v>
      </c>
      <c r="W295" s="141">
        <f t="shared" si="55"/>
        <v>105.36585365853658</v>
      </c>
      <c r="X295" s="140">
        <f t="shared" si="55"/>
        <v>103.88888888888889</v>
      </c>
      <c r="Y295" s="140">
        <f t="shared" si="55"/>
        <v>58.57142857142856</v>
      </c>
      <c r="Z295" s="142">
        <f t="shared" si="55"/>
        <v>120</v>
      </c>
      <c r="AA295" s="140">
        <f t="shared" si="55"/>
        <v>103.20000000000002</v>
      </c>
      <c r="AB295" s="140">
        <f t="shared" si="55"/>
        <v>96</v>
      </c>
      <c r="AC295" s="163">
        <f t="shared" si="55"/>
        <v>100</v>
      </c>
      <c r="AD295" s="163">
        <f t="shared" si="55"/>
        <v>96</v>
      </c>
      <c r="AE295" s="164">
        <f t="shared" si="55"/>
        <v>100</v>
      </c>
      <c r="AF295" s="163">
        <f t="shared" si="55"/>
        <v>97.5</v>
      </c>
    </row>
    <row r="296" spans="1:32" ht="211.5" customHeight="1" thickBot="1">
      <c r="A296" s="174" t="s">
        <v>106</v>
      </c>
      <c r="B296" s="175"/>
      <c r="C296" s="49">
        <f>C295-100</f>
        <v>-3.8333333333333286</v>
      </c>
      <c r="D296" s="49">
        <f aca="true" t="shared" si="56" ref="D296:AF296">D295-100</f>
        <v>5.263157894736835</v>
      </c>
      <c r="E296" s="49">
        <f t="shared" si="56"/>
        <v>-1.8636363636363598</v>
      </c>
      <c r="F296" s="49">
        <f t="shared" si="56"/>
        <v>4.34782608695653</v>
      </c>
      <c r="G296" s="49">
        <f t="shared" si="56"/>
        <v>21.5625</v>
      </c>
      <c r="H296" s="49">
        <f t="shared" si="56"/>
        <v>-3.333333333333343</v>
      </c>
      <c r="I296" s="49">
        <f t="shared" si="56"/>
        <v>-2.5714285714285694</v>
      </c>
      <c r="J296" s="49">
        <f t="shared" si="56"/>
        <v>-13.687179487179492</v>
      </c>
      <c r="K296" s="50">
        <f t="shared" si="56"/>
        <v>0</v>
      </c>
      <c r="L296" s="50">
        <f t="shared" si="56"/>
        <v>-100</v>
      </c>
      <c r="M296" s="49">
        <f t="shared" si="56"/>
        <v>0.6666666666666714</v>
      </c>
      <c r="N296" s="143">
        <f t="shared" si="56"/>
        <v>3.125</v>
      </c>
      <c r="O296" s="49">
        <f t="shared" si="56"/>
        <v>2</v>
      </c>
      <c r="P296" s="49">
        <f t="shared" si="56"/>
        <v>0.3142857142857167</v>
      </c>
      <c r="Q296" s="49">
        <f t="shared" si="56"/>
        <v>7.937500000000014</v>
      </c>
      <c r="R296" s="49">
        <f t="shared" si="56"/>
        <v>1.25</v>
      </c>
      <c r="S296" s="49">
        <f t="shared" si="56"/>
        <v>-14.166666666666671</v>
      </c>
      <c r="T296" s="49">
        <f t="shared" si="56"/>
        <v>-0.08875739644970793</v>
      </c>
      <c r="U296" s="50">
        <f t="shared" si="56"/>
        <v>3.5</v>
      </c>
      <c r="V296" s="50">
        <f t="shared" si="56"/>
        <v>1.9999999999999858</v>
      </c>
      <c r="W296" s="50">
        <f t="shared" si="56"/>
        <v>5.3658536585365795</v>
      </c>
      <c r="X296" s="49">
        <f t="shared" si="56"/>
        <v>3.8888888888888857</v>
      </c>
      <c r="Y296" s="49">
        <f t="shared" si="56"/>
        <v>-41.42857142857144</v>
      </c>
      <c r="Z296" s="143">
        <f t="shared" si="56"/>
        <v>20</v>
      </c>
      <c r="AA296" s="49">
        <f t="shared" si="56"/>
        <v>3.200000000000017</v>
      </c>
      <c r="AB296" s="49">
        <f t="shared" si="56"/>
        <v>-4</v>
      </c>
      <c r="AC296" s="49">
        <f t="shared" si="56"/>
        <v>0</v>
      </c>
      <c r="AD296" s="49">
        <f t="shared" si="56"/>
        <v>-4</v>
      </c>
      <c r="AE296" s="50">
        <f t="shared" si="56"/>
        <v>0</v>
      </c>
      <c r="AF296" s="49">
        <f t="shared" si="56"/>
        <v>-2.5</v>
      </c>
    </row>
    <row r="297" spans="1:33" ht="57">
      <c r="A297" s="1"/>
      <c r="K297" s="52"/>
      <c r="L297" s="52"/>
      <c r="M297" s="52"/>
      <c r="V297" s="52"/>
      <c r="Y297" s="52"/>
      <c r="Z297" s="52"/>
      <c r="AE297" s="52"/>
      <c r="AF297" s="53"/>
      <c r="AG297" s="144"/>
    </row>
    <row r="298" spans="1:33" ht="57">
      <c r="A298" s="1"/>
      <c r="B298" s="1" t="s">
        <v>126</v>
      </c>
      <c r="K298" s="52"/>
      <c r="L298" s="52"/>
      <c r="M298" s="52"/>
      <c r="V298" s="52"/>
      <c r="Y298" s="52"/>
      <c r="Z298" s="52"/>
      <c r="AE298" s="52"/>
      <c r="AF298" s="53"/>
      <c r="AG298" s="144"/>
    </row>
    <row r="299" spans="1:33" ht="57">
      <c r="A299" s="1"/>
      <c r="B299" s="1" t="s">
        <v>127</v>
      </c>
      <c r="K299" s="52"/>
      <c r="L299" s="52"/>
      <c r="M299" s="52"/>
      <c r="V299" s="52"/>
      <c r="Y299" s="52"/>
      <c r="Z299" s="52"/>
      <c r="AE299" s="52"/>
      <c r="AF299" s="52"/>
      <c r="AG299" s="144"/>
    </row>
    <row r="300" spans="1:33" ht="57">
      <c r="A300" s="1"/>
      <c r="K300" s="52"/>
      <c r="L300" s="52"/>
      <c r="M300" s="52"/>
      <c r="V300" s="52"/>
      <c r="Y300" s="52"/>
      <c r="Z300" s="52"/>
      <c r="AE300" s="52"/>
      <c r="AF300" s="52"/>
      <c r="AG300" s="144"/>
    </row>
    <row r="301" spans="11:33" ht="57">
      <c r="K301" s="52"/>
      <c r="L301" s="52"/>
      <c r="M301" s="52"/>
      <c r="V301" s="52"/>
      <c r="Y301" s="52"/>
      <c r="Z301" s="52"/>
      <c r="AE301" s="52"/>
      <c r="AF301" s="52"/>
      <c r="AG301" s="144"/>
    </row>
    <row r="302" spans="11:33" ht="57">
      <c r="K302" s="52"/>
      <c r="L302" s="52"/>
      <c r="V302" s="52"/>
      <c r="Y302" s="52"/>
      <c r="Z302" s="52"/>
      <c r="AE302" s="52"/>
      <c r="AF302" s="52"/>
      <c r="AG302" s="144"/>
    </row>
    <row r="303" spans="11:33" ht="57">
      <c r="K303" s="52"/>
      <c r="L303" s="52"/>
      <c r="V303" s="52"/>
      <c r="Y303" s="52"/>
      <c r="Z303" s="52"/>
      <c r="AE303" s="52"/>
      <c r="AF303" s="52"/>
      <c r="AG303" s="144"/>
    </row>
    <row r="304" spans="11:33" ht="57">
      <c r="K304" s="52"/>
      <c r="L304" s="52"/>
      <c r="V304" s="52"/>
      <c r="Y304" s="52"/>
      <c r="Z304" s="52"/>
      <c r="AE304" s="52"/>
      <c r="AF304" s="52"/>
      <c r="AG304" s="144"/>
    </row>
    <row r="305" spans="11:33" ht="57">
      <c r="K305" s="52"/>
      <c r="L305" s="52"/>
      <c r="V305" s="52"/>
      <c r="Y305" s="52"/>
      <c r="Z305" s="52"/>
      <c r="AE305" s="52"/>
      <c r="AF305" s="52"/>
      <c r="AG305" s="144"/>
    </row>
    <row r="306" spans="11:33" ht="57">
      <c r="K306" s="52"/>
      <c r="L306" s="52"/>
      <c r="V306" s="52"/>
      <c r="Y306" s="52"/>
      <c r="Z306" s="52"/>
      <c r="AE306" s="52"/>
      <c r="AF306" s="52"/>
      <c r="AG306" s="144"/>
    </row>
    <row r="307" spans="11:26" ht="57">
      <c r="K307" s="52"/>
      <c r="L307" s="52"/>
      <c r="V307" s="52"/>
      <c r="Y307" s="52"/>
      <c r="Z307" s="52"/>
    </row>
    <row r="308" spans="11:26" ht="57">
      <c r="K308" s="52"/>
      <c r="L308" s="52"/>
      <c r="V308" s="52"/>
      <c r="Y308" s="52"/>
      <c r="Z308" s="52"/>
    </row>
    <row r="309" spans="11:26" ht="57">
      <c r="K309" s="52"/>
      <c r="L309" s="52"/>
      <c r="V309" s="52"/>
      <c r="Y309" s="52"/>
      <c r="Z309" s="52"/>
    </row>
    <row r="310" spans="1:32" ht="57">
      <c r="A310" s="1"/>
      <c r="C310" s="1"/>
      <c r="D310" s="1"/>
      <c r="E310" s="1"/>
      <c r="F310" s="1"/>
      <c r="G310" s="1"/>
      <c r="H310" s="1"/>
      <c r="I310" s="1"/>
      <c r="J310" s="1"/>
      <c r="K310" s="52"/>
      <c r="L310" s="52"/>
      <c r="V310" s="52"/>
      <c r="Y310" s="52"/>
      <c r="Z310" s="52"/>
      <c r="AA310" s="1"/>
      <c r="AB310" s="1"/>
      <c r="AC310" s="1"/>
      <c r="AD310" s="1"/>
      <c r="AE310" s="1"/>
      <c r="AF310" s="145"/>
    </row>
    <row r="311" spans="1:32" ht="57">
      <c r="A311" s="1"/>
      <c r="C311" s="1"/>
      <c r="D311" s="1"/>
      <c r="E311" s="1"/>
      <c r="F311" s="1"/>
      <c r="G311" s="1"/>
      <c r="H311" s="1"/>
      <c r="I311" s="1"/>
      <c r="J311" s="1"/>
      <c r="K311" s="52"/>
      <c r="L311" s="52"/>
      <c r="V311" s="52"/>
      <c r="Y311" s="52"/>
      <c r="Z311" s="52"/>
      <c r="AA311" s="1"/>
      <c r="AB311" s="1"/>
      <c r="AC311" s="1"/>
      <c r="AD311" s="1"/>
      <c r="AE311" s="1"/>
      <c r="AF311" s="145"/>
    </row>
    <row r="312" spans="1:32" ht="57">
      <c r="A312" s="1"/>
      <c r="C312" s="1"/>
      <c r="D312" s="1"/>
      <c r="E312" s="1"/>
      <c r="F312" s="1"/>
      <c r="G312" s="1"/>
      <c r="H312" s="1"/>
      <c r="I312" s="1"/>
      <c r="J312" s="1"/>
      <c r="K312" s="52"/>
      <c r="L312" s="52"/>
      <c r="V312" s="52"/>
      <c r="Y312" s="52"/>
      <c r="Z312" s="52"/>
      <c r="AA312" s="1"/>
      <c r="AB312" s="1"/>
      <c r="AC312" s="1"/>
      <c r="AD312" s="1"/>
      <c r="AE312" s="1"/>
      <c r="AF312" s="145"/>
    </row>
    <row r="313" spans="1:32" ht="57">
      <c r="A313" s="1"/>
      <c r="C313" s="1"/>
      <c r="D313" s="1"/>
      <c r="E313" s="1"/>
      <c r="F313" s="1"/>
      <c r="G313" s="1"/>
      <c r="H313" s="1"/>
      <c r="I313" s="1"/>
      <c r="J313" s="1"/>
      <c r="K313" s="52"/>
      <c r="L313" s="52"/>
      <c r="V313" s="52"/>
      <c r="Y313" s="52"/>
      <c r="Z313" s="52"/>
      <c r="AA313" s="1"/>
      <c r="AB313" s="1"/>
      <c r="AC313" s="1"/>
      <c r="AD313" s="1"/>
      <c r="AE313" s="1"/>
      <c r="AF313" s="145"/>
    </row>
    <row r="314" spans="1:32" ht="57">
      <c r="A314" s="1"/>
      <c r="C314" s="1"/>
      <c r="D314" s="1"/>
      <c r="E314" s="1"/>
      <c r="F314" s="1"/>
      <c r="G314" s="1"/>
      <c r="H314" s="1"/>
      <c r="I314" s="1"/>
      <c r="J314" s="1"/>
      <c r="K314" s="52"/>
      <c r="L314" s="52"/>
      <c r="V314" s="52"/>
      <c r="Y314" s="52"/>
      <c r="Z314" s="52"/>
      <c r="AA314" s="1"/>
      <c r="AB314" s="1"/>
      <c r="AC314" s="1"/>
      <c r="AD314" s="1"/>
      <c r="AE314" s="1"/>
      <c r="AF314" s="145"/>
    </row>
    <row r="315" spans="1:32" ht="57">
      <c r="A315" s="1"/>
      <c r="C315" s="1"/>
      <c r="D315" s="1"/>
      <c r="E315" s="1"/>
      <c r="F315" s="1"/>
      <c r="G315" s="1"/>
      <c r="H315" s="1"/>
      <c r="I315" s="1"/>
      <c r="J315" s="1"/>
      <c r="K315" s="52"/>
      <c r="L315" s="52"/>
      <c r="V315" s="52"/>
      <c r="Y315" s="52"/>
      <c r="Z315" s="52"/>
      <c r="AA315" s="1"/>
      <c r="AB315" s="1"/>
      <c r="AC315" s="1"/>
      <c r="AD315" s="1"/>
      <c r="AE315" s="1"/>
      <c r="AF315" s="145"/>
    </row>
    <row r="316" spans="1:32" ht="57">
      <c r="A316" s="1"/>
      <c r="C316" s="1"/>
      <c r="D316" s="1"/>
      <c r="E316" s="1"/>
      <c r="F316" s="1"/>
      <c r="G316" s="1"/>
      <c r="H316" s="1"/>
      <c r="I316" s="1"/>
      <c r="J316" s="1"/>
      <c r="K316" s="52"/>
      <c r="L316" s="52"/>
      <c r="V316" s="52"/>
      <c r="Y316" s="52"/>
      <c r="Z316" s="52"/>
      <c r="AA316" s="1"/>
      <c r="AB316" s="1"/>
      <c r="AC316" s="1"/>
      <c r="AD316" s="1"/>
      <c r="AE316" s="1"/>
      <c r="AF316" s="145"/>
    </row>
    <row r="317" spans="1:32" ht="57">
      <c r="A317" s="1"/>
      <c r="C317" s="1"/>
      <c r="D317" s="1"/>
      <c r="E317" s="1"/>
      <c r="F317" s="1"/>
      <c r="G317" s="1"/>
      <c r="H317" s="1"/>
      <c r="I317" s="1"/>
      <c r="J317" s="1"/>
      <c r="K317" s="52"/>
      <c r="L317" s="52"/>
      <c r="V317" s="52"/>
      <c r="Y317" s="52"/>
      <c r="Z317" s="52"/>
      <c r="AA317" s="1"/>
      <c r="AB317" s="1"/>
      <c r="AC317" s="1"/>
      <c r="AD317" s="1"/>
      <c r="AE317" s="1"/>
      <c r="AF317" s="145"/>
    </row>
    <row r="318" spans="1:32" ht="57">
      <c r="A318" s="1"/>
      <c r="C318" s="1"/>
      <c r="D318" s="1"/>
      <c r="E318" s="1"/>
      <c r="F318" s="1"/>
      <c r="G318" s="1"/>
      <c r="H318" s="1"/>
      <c r="I318" s="1"/>
      <c r="J318" s="1"/>
      <c r="K318" s="52"/>
      <c r="L318" s="52"/>
      <c r="V318" s="52"/>
      <c r="Y318" s="52"/>
      <c r="Z318" s="52"/>
      <c r="AA318" s="1"/>
      <c r="AB318" s="1"/>
      <c r="AC318" s="1"/>
      <c r="AD318" s="1"/>
      <c r="AE318" s="1"/>
      <c r="AF318" s="145"/>
    </row>
    <row r="319" spans="1:32" ht="57">
      <c r="A319" s="1"/>
      <c r="C319" s="1"/>
      <c r="D319" s="1"/>
      <c r="E319" s="1"/>
      <c r="F319" s="1"/>
      <c r="G319" s="1"/>
      <c r="H319" s="1"/>
      <c r="I319" s="1"/>
      <c r="J319" s="1"/>
      <c r="K319" s="52"/>
      <c r="L319" s="52"/>
      <c r="V319" s="52"/>
      <c r="Y319" s="52"/>
      <c r="Z319" s="52"/>
      <c r="AA319" s="1"/>
      <c r="AB319" s="1"/>
      <c r="AC319" s="1"/>
      <c r="AD319" s="1"/>
      <c r="AE319" s="1"/>
      <c r="AF319" s="145"/>
    </row>
    <row r="320" spans="1:32" ht="57">
      <c r="A320" s="1"/>
      <c r="C320" s="1"/>
      <c r="D320" s="1"/>
      <c r="E320" s="1"/>
      <c r="F320" s="1"/>
      <c r="G320" s="1"/>
      <c r="H320" s="1"/>
      <c r="I320" s="1"/>
      <c r="J320" s="1"/>
      <c r="K320" s="52"/>
      <c r="L320" s="52"/>
      <c r="V320" s="52"/>
      <c r="Y320" s="52"/>
      <c r="Z320" s="52"/>
      <c r="AA320" s="1"/>
      <c r="AB320" s="1"/>
      <c r="AC320" s="1"/>
      <c r="AD320" s="1"/>
      <c r="AE320" s="1"/>
      <c r="AF320" s="145"/>
    </row>
    <row r="321" spans="1:32" ht="57">
      <c r="A321" s="1"/>
      <c r="C321" s="1"/>
      <c r="D321" s="1"/>
      <c r="E321" s="1"/>
      <c r="F321" s="1"/>
      <c r="G321" s="1"/>
      <c r="H321" s="1"/>
      <c r="I321" s="1"/>
      <c r="J321" s="1"/>
      <c r="K321" s="52"/>
      <c r="L321" s="52"/>
      <c r="V321" s="52"/>
      <c r="Y321" s="52"/>
      <c r="Z321" s="52"/>
      <c r="AA321" s="1"/>
      <c r="AB321" s="1"/>
      <c r="AC321" s="1"/>
      <c r="AD321" s="1"/>
      <c r="AE321" s="1"/>
      <c r="AF321" s="145"/>
    </row>
    <row r="322" spans="1:32" ht="57">
      <c r="A322" s="1"/>
      <c r="C322" s="1"/>
      <c r="D322" s="1"/>
      <c r="E322" s="1"/>
      <c r="F322" s="1"/>
      <c r="G322" s="1"/>
      <c r="H322" s="1"/>
      <c r="I322" s="1"/>
      <c r="J322" s="1"/>
      <c r="K322" s="52"/>
      <c r="L322" s="52"/>
      <c r="V322" s="52"/>
      <c r="Y322" s="52"/>
      <c r="Z322" s="52"/>
      <c r="AA322" s="1"/>
      <c r="AB322" s="1"/>
      <c r="AC322" s="1"/>
      <c r="AD322" s="1"/>
      <c r="AE322" s="1"/>
      <c r="AF322" s="145"/>
    </row>
    <row r="323" spans="1:32" ht="57">
      <c r="A323" s="1"/>
      <c r="C323" s="1"/>
      <c r="D323" s="1"/>
      <c r="E323" s="1"/>
      <c r="F323" s="1"/>
      <c r="G323" s="1"/>
      <c r="H323" s="1"/>
      <c r="I323" s="1"/>
      <c r="J323" s="1"/>
      <c r="K323" s="52"/>
      <c r="L323" s="52"/>
      <c r="V323" s="52"/>
      <c r="Y323" s="52"/>
      <c r="Z323" s="52"/>
      <c r="AA323" s="1"/>
      <c r="AB323" s="1"/>
      <c r="AC323" s="1"/>
      <c r="AD323" s="1"/>
      <c r="AE323" s="1"/>
      <c r="AF323" s="145"/>
    </row>
    <row r="324" spans="1:32" ht="57">
      <c r="A324" s="1"/>
      <c r="C324" s="1"/>
      <c r="D324" s="1"/>
      <c r="E324" s="1"/>
      <c r="F324" s="1"/>
      <c r="G324" s="1"/>
      <c r="H324" s="1"/>
      <c r="I324" s="1"/>
      <c r="J324" s="1"/>
      <c r="K324" s="52"/>
      <c r="L324" s="52"/>
      <c r="V324" s="52"/>
      <c r="Y324" s="52"/>
      <c r="Z324" s="52"/>
      <c r="AA324" s="1"/>
      <c r="AB324" s="1"/>
      <c r="AC324" s="1"/>
      <c r="AD324" s="1"/>
      <c r="AE324" s="1"/>
      <c r="AF324" s="145"/>
    </row>
    <row r="325" spans="1:32" ht="57">
      <c r="A325" s="1"/>
      <c r="C325" s="1"/>
      <c r="D325" s="1"/>
      <c r="E325" s="1"/>
      <c r="F325" s="1"/>
      <c r="G325" s="1"/>
      <c r="H325" s="1"/>
      <c r="I325" s="1"/>
      <c r="J325" s="1"/>
      <c r="K325" s="52"/>
      <c r="L325" s="52"/>
      <c r="V325" s="52"/>
      <c r="Y325" s="52"/>
      <c r="Z325" s="52"/>
      <c r="AA325" s="1"/>
      <c r="AB325" s="1"/>
      <c r="AC325" s="1"/>
      <c r="AD325" s="1"/>
      <c r="AE325" s="1"/>
      <c r="AF325" s="145"/>
    </row>
    <row r="326" spans="1:32" ht="57">
      <c r="A326" s="1"/>
      <c r="C326" s="1"/>
      <c r="D326" s="1"/>
      <c r="E326" s="1"/>
      <c r="F326" s="1"/>
      <c r="G326" s="1"/>
      <c r="H326" s="1"/>
      <c r="I326" s="1"/>
      <c r="J326" s="1"/>
      <c r="K326" s="52"/>
      <c r="L326" s="52"/>
      <c r="V326" s="52"/>
      <c r="Y326" s="52"/>
      <c r="Z326" s="52"/>
      <c r="AA326" s="1"/>
      <c r="AB326" s="1"/>
      <c r="AC326" s="1"/>
      <c r="AD326" s="1"/>
      <c r="AE326" s="1"/>
      <c r="AF326" s="145"/>
    </row>
    <row r="327" spans="1:32" ht="57">
      <c r="A327" s="1"/>
      <c r="C327" s="1"/>
      <c r="D327" s="1"/>
      <c r="E327" s="1"/>
      <c r="F327" s="1"/>
      <c r="G327" s="1"/>
      <c r="H327" s="1"/>
      <c r="I327" s="1"/>
      <c r="J327" s="1"/>
      <c r="K327" s="52"/>
      <c r="L327" s="52"/>
      <c r="V327" s="52"/>
      <c r="Y327" s="52"/>
      <c r="Z327" s="52"/>
      <c r="AA327" s="1"/>
      <c r="AB327" s="1"/>
      <c r="AC327" s="1"/>
      <c r="AD327" s="1"/>
      <c r="AE327" s="1"/>
      <c r="AF327" s="145"/>
    </row>
    <row r="328" spans="1:32" ht="57">
      <c r="A328" s="1"/>
      <c r="C328" s="1"/>
      <c r="D328" s="1"/>
      <c r="E328" s="1"/>
      <c r="F328" s="1"/>
      <c r="G328" s="1"/>
      <c r="H328" s="1"/>
      <c r="I328" s="1"/>
      <c r="J328" s="1"/>
      <c r="K328" s="52"/>
      <c r="L328" s="52"/>
      <c r="V328" s="52"/>
      <c r="Y328" s="52"/>
      <c r="Z328" s="52"/>
      <c r="AA328" s="1"/>
      <c r="AB328" s="1"/>
      <c r="AC328" s="1"/>
      <c r="AD328" s="1"/>
      <c r="AE328" s="1"/>
      <c r="AF328" s="145"/>
    </row>
    <row r="329" spans="1:32" ht="57">
      <c r="A329" s="1"/>
      <c r="C329" s="1"/>
      <c r="D329" s="1"/>
      <c r="E329" s="1"/>
      <c r="F329" s="1"/>
      <c r="G329" s="1"/>
      <c r="H329" s="1"/>
      <c r="I329" s="1"/>
      <c r="J329" s="1"/>
      <c r="K329" s="52"/>
      <c r="L329" s="52"/>
      <c r="V329" s="52"/>
      <c r="Y329" s="52"/>
      <c r="Z329" s="52"/>
      <c r="AA329" s="1"/>
      <c r="AB329" s="1"/>
      <c r="AC329" s="1"/>
      <c r="AD329" s="1"/>
      <c r="AE329" s="1"/>
      <c r="AF329" s="145"/>
    </row>
    <row r="330" spans="1:32" ht="57">
      <c r="A330" s="1"/>
      <c r="C330" s="1"/>
      <c r="D330" s="1"/>
      <c r="E330" s="1"/>
      <c r="F330" s="1"/>
      <c r="G330" s="1"/>
      <c r="H330" s="1"/>
      <c r="I330" s="1"/>
      <c r="J330" s="1"/>
      <c r="K330" s="52"/>
      <c r="L330" s="52"/>
      <c r="V330" s="52"/>
      <c r="Y330" s="52"/>
      <c r="Z330" s="52"/>
      <c r="AA330" s="1"/>
      <c r="AB330" s="1"/>
      <c r="AC330" s="1"/>
      <c r="AD330" s="1"/>
      <c r="AE330" s="1"/>
      <c r="AF330" s="145"/>
    </row>
    <row r="331" spans="1:32" ht="57">
      <c r="A331" s="1"/>
      <c r="C331" s="1"/>
      <c r="D331" s="1"/>
      <c r="E331" s="1"/>
      <c r="F331" s="1"/>
      <c r="G331" s="1"/>
      <c r="H331" s="1"/>
      <c r="I331" s="1"/>
      <c r="J331" s="1"/>
      <c r="K331" s="52"/>
      <c r="L331" s="52"/>
      <c r="V331" s="52"/>
      <c r="Y331" s="52"/>
      <c r="Z331" s="52"/>
      <c r="AA331" s="1"/>
      <c r="AB331" s="1"/>
      <c r="AC331" s="1"/>
      <c r="AD331" s="1"/>
      <c r="AE331" s="1"/>
      <c r="AF331" s="145"/>
    </row>
    <row r="332" spans="1:32" ht="57">
      <c r="A332" s="1"/>
      <c r="C332" s="1"/>
      <c r="D332" s="1"/>
      <c r="E332" s="1"/>
      <c r="F332" s="1"/>
      <c r="G332" s="1"/>
      <c r="H332" s="1"/>
      <c r="I332" s="1"/>
      <c r="J332" s="1"/>
      <c r="K332" s="52"/>
      <c r="L332" s="52"/>
      <c r="V332" s="52"/>
      <c r="Y332" s="52"/>
      <c r="Z332" s="52"/>
      <c r="AA332" s="1"/>
      <c r="AB332" s="1"/>
      <c r="AC332" s="1"/>
      <c r="AD332" s="1"/>
      <c r="AE332" s="1"/>
      <c r="AF332" s="145"/>
    </row>
    <row r="333" spans="1:32" ht="57">
      <c r="A333" s="1"/>
      <c r="C333" s="1"/>
      <c r="D333" s="1"/>
      <c r="E333" s="1"/>
      <c r="F333" s="1"/>
      <c r="G333" s="1"/>
      <c r="H333" s="1"/>
      <c r="I333" s="1"/>
      <c r="J333" s="1"/>
      <c r="K333" s="52"/>
      <c r="L333" s="52"/>
      <c r="V333" s="52"/>
      <c r="Y333" s="52"/>
      <c r="Z333" s="52"/>
      <c r="AA333" s="1"/>
      <c r="AB333" s="1"/>
      <c r="AC333" s="1"/>
      <c r="AD333" s="1"/>
      <c r="AE333" s="1"/>
      <c r="AF333" s="145"/>
    </row>
    <row r="334" spans="1:32" ht="57">
      <c r="A334" s="1"/>
      <c r="C334" s="1"/>
      <c r="D334" s="1"/>
      <c r="E334" s="1"/>
      <c r="F334" s="1"/>
      <c r="G334" s="1"/>
      <c r="H334" s="1"/>
      <c r="I334" s="1"/>
      <c r="J334" s="1"/>
      <c r="K334" s="52"/>
      <c r="L334" s="52"/>
      <c r="V334" s="52"/>
      <c r="Y334" s="52"/>
      <c r="Z334" s="52"/>
      <c r="AA334" s="1"/>
      <c r="AB334" s="1"/>
      <c r="AC334" s="1"/>
      <c r="AD334" s="1"/>
      <c r="AE334" s="1"/>
      <c r="AF334" s="145"/>
    </row>
    <row r="335" spans="1:32" ht="57">
      <c r="A335" s="1"/>
      <c r="C335" s="1"/>
      <c r="D335" s="1"/>
      <c r="E335" s="1"/>
      <c r="F335" s="1"/>
      <c r="G335" s="1"/>
      <c r="H335" s="1"/>
      <c r="I335" s="1"/>
      <c r="J335" s="1"/>
      <c r="K335" s="52"/>
      <c r="L335" s="52"/>
      <c r="V335" s="52"/>
      <c r="Y335" s="52"/>
      <c r="Z335" s="52"/>
      <c r="AA335" s="1"/>
      <c r="AB335" s="1"/>
      <c r="AC335" s="1"/>
      <c r="AD335" s="1"/>
      <c r="AE335" s="1"/>
      <c r="AF335" s="145"/>
    </row>
    <row r="336" spans="1:32" ht="57">
      <c r="A336" s="1"/>
      <c r="C336" s="1"/>
      <c r="D336" s="1"/>
      <c r="E336" s="1"/>
      <c r="F336" s="1"/>
      <c r="G336" s="1"/>
      <c r="H336" s="1"/>
      <c r="I336" s="1"/>
      <c r="J336" s="1"/>
      <c r="K336" s="52"/>
      <c r="L336" s="52"/>
      <c r="V336" s="52"/>
      <c r="Y336" s="52"/>
      <c r="Z336" s="52"/>
      <c r="AA336" s="1"/>
      <c r="AB336" s="1"/>
      <c r="AC336" s="1"/>
      <c r="AD336" s="1"/>
      <c r="AE336" s="1"/>
      <c r="AF336" s="145"/>
    </row>
    <row r="337" spans="1:32" ht="57">
      <c r="A337" s="1"/>
      <c r="C337" s="1"/>
      <c r="D337" s="1"/>
      <c r="E337" s="1"/>
      <c r="F337" s="1"/>
      <c r="G337" s="1"/>
      <c r="H337" s="1"/>
      <c r="I337" s="1"/>
      <c r="J337" s="1"/>
      <c r="K337" s="52"/>
      <c r="L337" s="52"/>
      <c r="V337" s="52"/>
      <c r="Y337" s="52"/>
      <c r="Z337" s="52"/>
      <c r="AA337" s="1"/>
      <c r="AB337" s="1"/>
      <c r="AC337" s="1"/>
      <c r="AD337" s="1"/>
      <c r="AE337" s="1"/>
      <c r="AF337" s="145"/>
    </row>
    <row r="338" spans="1:32" ht="57">
      <c r="A338" s="1"/>
      <c r="C338" s="1"/>
      <c r="D338" s="1"/>
      <c r="E338" s="1"/>
      <c r="F338" s="1"/>
      <c r="G338" s="1"/>
      <c r="H338" s="1"/>
      <c r="I338" s="1"/>
      <c r="J338" s="1"/>
      <c r="K338" s="52"/>
      <c r="L338" s="52"/>
      <c r="V338" s="52"/>
      <c r="Y338" s="52"/>
      <c r="Z338" s="52"/>
      <c r="AA338" s="1"/>
      <c r="AB338" s="1"/>
      <c r="AC338" s="1"/>
      <c r="AD338" s="1"/>
      <c r="AE338" s="1"/>
      <c r="AF338" s="145"/>
    </row>
    <row r="339" spans="1:32" ht="57">
      <c r="A339" s="1"/>
      <c r="C339" s="1"/>
      <c r="D339" s="1"/>
      <c r="E339" s="1"/>
      <c r="F339" s="1"/>
      <c r="G339" s="1"/>
      <c r="H339" s="1"/>
      <c r="I339" s="1"/>
      <c r="J339" s="1"/>
      <c r="K339" s="52"/>
      <c r="L339" s="52"/>
      <c r="V339" s="52"/>
      <c r="Y339" s="52"/>
      <c r="Z339" s="52"/>
      <c r="AA339" s="1"/>
      <c r="AB339" s="1"/>
      <c r="AC339" s="1"/>
      <c r="AD339" s="1"/>
      <c r="AE339" s="1"/>
      <c r="AF339" s="145"/>
    </row>
    <row r="340" spans="1:32" ht="57">
      <c r="A340" s="1"/>
      <c r="C340" s="1"/>
      <c r="D340" s="1"/>
      <c r="E340" s="1"/>
      <c r="F340" s="1"/>
      <c r="G340" s="1"/>
      <c r="H340" s="1"/>
      <c r="I340" s="1"/>
      <c r="J340" s="1"/>
      <c r="K340" s="52"/>
      <c r="L340" s="52"/>
      <c r="V340" s="52"/>
      <c r="Y340" s="52"/>
      <c r="Z340" s="52"/>
      <c r="AA340" s="1"/>
      <c r="AB340" s="1"/>
      <c r="AC340" s="1"/>
      <c r="AD340" s="1"/>
      <c r="AE340" s="1"/>
      <c r="AF340" s="145"/>
    </row>
    <row r="341" spans="1:32" ht="57">
      <c r="A341" s="1"/>
      <c r="C341" s="1"/>
      <c r="D341" s="1"/>
      <c r="E341" s="1"/>
      <c r="F341" s="1"/>
      <c r="G341" s="1"/>
      <c r="H341" s="1"/>
      <c r="I341" s="1"/>
      <c r="J341" s="1"/>
      <c r="K341" s="52"/>
      <c r="L341" s="52"/>
      <c r="V341" s="52"/>
      <c r="Y341" s="52"/>
      <c r="Z341" s="52"/>
      <c r="AA341" s="1"/>
      <c r="AB341" s="1"/>
      <c r="AC341" s="1"/>
      <c r="AD341" s="1"/>
      <c r="AE341" s="1"/>
      <c r="AF341" s="145"/>
    </row>
    <row r="342" spans="11:26" ht="57">
      <c r="K342" s="52"/>
      <c r="L342" s="52"/>
      <c r="V342" s="52"/>
      <c r="Y342" s="52"/>
      <c r="Z342" s="52"/>
    </row>
    <row r="343" spans="11:26" ht="57">
      <c r="K343" s="52"/>
      <c r="L343" s="52"/>
      <c r="V343" s="52"/>
      <c r="Y343" s="52"/>
      <c r="Z343" s="52"/>
    </row>
    <row r="344" spans="1:33" ht="57">
      <c r="A344" s="1"/>
      <c r="K344" s="52"/>
      <c r="L344" s="52"/>
      <c r="V344" s="52"/>
      <c r="Y344" s="52"/>
      <c r="Z344" s="52"/>
      <c r="AG344" s="146"/>
    </row>
    <row r="345" spans="11:26" ht="57">
      <c r="K345" s="52"/>
      <c r="L345" s="52"/>
      <c r="V345" s="52"/>
      <c r="Y345" s="52"/>
      <c r="Z345" s="52"/>
    </row>
    <row r="346" spans="11:26" ht="57">
      <c r="K346" s="52"/>
      <c r="L346" s="52"/>
      <c r="V346" s="52"/>
      <c r="Y346" s="52"/>
      <c r="Z346" s="52"/>
    </row>
    <row r="347" spans="11:26" ht="57">
      <c r="K347" s="52"/>
      <c r="L347" s="52"/>
      <c r="V347" s="52"/>
      <c r="Y347" s="52"/>
      <c r="Z347" s="52"/>
    </row>
    <row r="348" spans="1:34" s="20" customFormat="1" ht="57">
      <c r="A348" s="51"/>
      <c r="B348" s="1"/>
      <c r="C348" s="51"/>
      <c r="D348" s="51"/>
      <c r="E348" s="51"/>
      <c r="F348" s="51"/>
      <c r="G348" s="51"/>
      <c r="H348" s="51"/>
      <c r="I348" s="51"/>
      <c r="J348" s="51"/>
      <c r="K348" s="52"/>
      <c r="L348" s="52"/>
      <c r="M348" s="54"/>
      <c r="N348" s="52"/>
      <c r="O348" s="52"/>
      <c r="P348" s="52"/>
      <c r="Q348" s="52"/>
      <c r="R348" s="52"/>
      <c r="S348" s="52"/>
      <c r="T348" s="52"/>
      <c r="U348" s="52"/>
      <c r="V348" s="52"/>
      <c r="W348" s="52"/>
      <c r="X348" s="52"/>
      <c r="Y348" s="52"/>
      <c r="Z348" s="52"/>
      <c r="AA348" s="51"/>
      <c r="AB348" s="51"/>
      <c r="AC348" s="51"/>
      <c r="AD348" s="51"/>
      <c r="AE348" s="51"/>
      <c r="AF348" s="54"/>
      <c r="AG348" s="1"/>
      <c r="AH348" s="1"/>
    </row>
    <row r="349" spans="11:26" ht="57">
      <c r="K349" s="52"/>
      <c r="L349" s="52"/>
      <c r="V349" s="52"/>
      <c r="Y349" s="52"/>
      <c r="Z349" s="52"/>
    </row>
    <row r="350" spans="11:26" ht="57">
      <c r="K350" s="52"/>
      <c r="L350" s="52"/>
      <c r="V350" s="52"/>
      <c r="Y350" s="52"/>
      <c r="Z350" s="52"/>
    </row>
    <row r="351" spans="11:26" ht="57">
      <c r="K351" s="52"/>
      <c r="L351" s="52"/>
      <c r="V351" s="52"/>
      <c r="Y351" s="52"/>
      <c r="Z351" s="52"/>
    </row>
    <row r="352" spans="11:26" ht="57">
      <c r="K352" s="52"/>
      <c r="L352" s="52"/>
      <c r="V352" s="52"/>
      <c r="Y352" s="52"/>
      <c r="Z352" s="52"/>
    </row>
    <row r="353" spans="11:13" s="1" customFormat="1" ht="57">
      <c r="K353" s="52"/>
      <c r="L353" s="52"/>
      <c r="M353" s="145"/>
    </row>
    <row r="354" spans="11:13" s="1" customFormat="1" ht="57">
      <c r="K354" s="52"/>
      <c r="L354" s="52"/>
      <c r="M354" s="145"/>
    </row>
    <row r="355" spans="11:13" s="1" customFormat="1" ht="57">
      <c r="K355" s="52"/>
      <c r="L355" s="52"/>
      <c r="M355" s="145"/>
    </row>
    <row r="356" spans="11:13" s="1" customFormat="1" ht="57">
      <c r="K356" s="52"/>
      <c r="L356" s="52"/>
      <c r="M356" s="145"/>
    </row>
    <row r="357" spans="11:13" s="1" customFormat="1" ht="57">
      <c r="K357" s="52"/>
      <c r="L357" s="52"/>
      <c r="M357" s="145"/>
    </row>
    <row r="358" spans="11:13" s="1" customFormat="1" ht="57">
      <c r="K358" s="52"/>
      <c r="L358" s="52"/>
      <c r="M358" s="145"/>
    </row>
    <row r="359" spans="11:13" s="1" customFormat="1" ht="57">
      <c r="K359" s="52"/>
      <c r="L359" s="52"/>
      <c r="M359" s="145"/>
    </row>
    <row r="360" spans="11:13" s="1" customFormat="1" ht="57">
      <c r="K360" s="52"/>
      <c r="L360" s="52"/>
      <c r="M360" s="145"/>
    </row>
    <row r="361" spans="11:13" s="1" customFormat="1" ht="57">
      <c r="K361" s="52"/>
      <c r="L361" s="52"/>
      <c r="M361" s="145"/>
    </row>
    <row r="362" spans="11:13" s="1" customFormat="1" ht="57">
      <c r="K362" s="52"/>
      <c r="L362" s="52"/>
      <c r="M362" s="145"/>
    </row>
    <row r="363" spans="11:13" s="1" customFormat="1" ht="57">
      <c r="K363" s="52"/>
      <c r="L363" s="52"/>
      <c r="M363" s="145"/>
    </row>
    <row r="364" spans="11:13" s="1" customFormat="1" ht="57">
      <c r="K364" s="52"/>
      <c r="L364" s="52"/>
      <c r="M364" s="145"/>
    </row>
    <row r="365" spans="11:13" s="1" customFormat="1" ht="57">
      <c r="K365" s="52"/>
      <c r="L365" s="52"/>
      <c r="M365" s="145"/>
    </row>
    <row r="366" spans="11:13" s="1" customFormat="1" ht="57">
      <c r="K366" s="52"/>
      <c r="L366" s="52"/>
      <c r="M366" s="145"/>
    </row>
    <row r="367" spans="11:13" s="1" customFormat="1" ht="57">
      <c r="K367" s="52"/>
      <c r="L367" s="52"/>
      <c r="M367" s="145"/>
    </row>
    <row r="368" spans="11:13" s="1" customFormat="1" ht="57">
      <c r="K368" s="52"/>
      <c r="L368" s="52"/>
      <c r="M368" s="145"/>
    </row>
    <row r="369" spans="1:13" s="1" customFormat="1" ht="57">
      <c r="A369" s="51"/>
      <c r="C369" s="51"/>
      <c r="D369" s="51"/>
      <c r="E369" s="51"/>
      <c r="F369" s="51"/>
      <c r="G369" s="51"/>
      <c r="H369" s="51"/>
      <c r="I369" s="51"/>
      <c r="J369" s="51"/>
      <c r="K369" s="52"/>
      <c r="L369" s="52"/>
      <c r="M369" s="145"/>
    </row>
    <row r="370" spans="3:13" s="1" customFormat="1" ht="57">
      <c r="C370" s="51"/>
      <c r="D370" s="51"/>
      <c r="E370" s="51"/>
      <c r="F370" s="51"/>
      <c r="G370" s="51"/>
      <c r="H370" s="51"/>
      <c r="I370" s="51"/>
      <c r="J370" s="51"/>
      <c r="K370" s="52"/>
      <c r="L370" s="52"/>
      <c r="M370" s="145"/>
    </row>
    <row r="371" spans="1:13" s="1" customFormat="1" ht="57">
      <c r="A371" s="51"/>
      <c r="C371" s="51"/>
      <c r="D371" s="51"/>
      <c r="E371" s="51"/>
      <c r="F371" s="51"/>
      <c r="G371" s="51"/>
      <c r="H371" s="51"/>
      <c r="I371" s="51"/>
      <c r="J371" s="51"/>
      <c r="K371" s="52"/>
      <c r="L371" s="52"/>
      <c r="M371" s="145"/>
    </row>
    <row r="372" spans="1:13" s="1" customFormat="1" ht="57">
      <c r="A372" s="51"/>
      <c r="C372" s="51"/>
      <c r="D372" s="51"/>
      <c r="E372" s="51"/>
      <c r="F372" s="51"/>
      <c r="G372" s="51"/>
      <c r="H372" s="51"/>
      <c r="I372" s="51"/>
      <c r="J372" s="51"/>
      <c r="K372" s="52"/>
      <c r="L372" s="52"/>
      <c r="M372" s="145"/>
    </row>
    <row r="373" spans="1:13" s="1" customFormat="1" ht="57">
      <c r="A373" s="51"/>
      <c r="C373" s="51"/>
      <c r="D373" s="51"/>
      <c r="E373" s="51"/>
      <c r="F373" s="51"/>
      <c r="G373" s="51"/>
      <c r="H373" s="51"/>
      <c r="I373" s="51"/>
      <c r="J373" s="51"/>
      <c r="K373" s="52"/>
      <c r="L373" s="52"/>
      <c r="M373" s="145"/>
    </row>
    <row r="374" spans="1:13" s="1" customFormat="1" ht="57">
      <c r="A374" s="51"/>
      <c r="C374" s="51"/>
      <c r="D374" s="51"/>
      <c r="E374" s="51"/>
      <c r="F374" s="51"/>
      <c r="G374" s="51"/>
      <c r="H374" s="51"/>
      <c r="I374" s="51"/>
      <c r="J374" s="51"/>
      <c r="K374" s="52"/>
      <c r="L374" s="52"/>
      <c r="M374" s="145"/>
    </row>
    <row r="375" spans="1:13" s="1" customFormat="1" ht="57">
      <c r="A375" s="51"/>
      <c r="C375" s="51"/>
      <c r="D375" s="51"/>
      <c r="E375" s="51"/>
      <c r="F375" s="51"/>
      <c r="G375" s="51"/>
      <c r="H375" s="51"/>
      <c r="I375" s="51"/>
      <c r="J375" s="51"/>
      <c r="K375" s="52"/>
      <c r="L375" s="52"/>
      <c r="M375" s="145"/>
    </row>
    <row r="376" spans="1:13" s="1" customFormat="1" ht="57">
      <c r="A376" s="51"/>
      <c r="C376" s="51"/>
      <c r="D376" s="51"/>
      <c r="E376" s="51"/>
      <c r="F376" s="51"/>
      <c r="G376" s="51"/>
      <c r="H376" s="51"/>
      <c r="I376" s="51"/>
      <c r="J376" s="51"/>
      <c r="K376" s="52"/>
      <c r="L376" s="52"/>
      <c r="M376" s="145"/>
    </row>
    <row r="377" spans="1:13" s="1" customFormat="1" ht="57">
      <c r="A377" s="51"/>
      <c r="C377" s="51"/>
      <c r="D377" s="51"/>
      <c r="E377" s="51"/>
      <c r="F377" s="51"/>
      <c r="G377" s="51"/>
      <c r="H377" s="51"/>
      <c r="I377" s="51"/>
      <c r="J377" s="51"/>
      <c r="K377" s="52"/>
      <c r="L377" s="52"/>
      <c r="M377" s="145"/>
    </row>
    <row r="378" spans="1:13" s="1" customFormat="1" ht="57">
      <c r="A378" s="51"/>
      <c r="C378" s="51"/>
      <c r="D378" s="51"/>
      <c r="E378" s="51"/>
      <c r="F378" s="51"/>
      <c r="G378" s="51"/>
      <c r="H378" s="51"/>
      <c r="I378" s="51"/>
      <c r="J378" s="51"/>
      <c r="K378" s="52"/>
      <c r="L378" s="52"/>
      <c r="M378" s="145"/>
    </row>
    <row r="379" spans="1:13" s="1" customFormat="1" ht="57">
      <c r="A379" s="51"/>
      <c r="C379" s="51"/>
      <c r="D379" s="51"/>
      <c r="E379" s="51"/>
      <c r="F379" s="51"/>
      <c r="G379" s="51"/>
      <c r="H379" s="51"/>
      <c r="I379" s="51"/>
      <c r="J379" s="51"/>
      <c r="K379" s="52"/>
      <c r="L379" s="52"/>
      <c r="M379" s="145"/>
    </row>
    <row r="380" spans="1:13" s="1" customFormat="1" ht="57">
      <c r="A380" s="51"/>
      <c r="C380" s="51"/>
      <c r="D380" s="51"/>
      <c r="E380" s="51"/>
      <c r="F380" s="51"/>
      <c r="G380" s="51"/>
      <c r="H380" s="51"/>
      <c r="I380" s="51"/>
      <c r="J380" s="51"/>
      <c r="K380" s="52"/>
      <c r="L380" s="52"/>
      <c r="M380" s="145"/>
    </row>
    <row r="381" spans="1:13" s="1" customFormat="1" ht="57">
      <c r="A381" s="51"/>
      <c r="C381" s="51"/>
      <c r="D381" s="51"/>
      <c r="E381" s="51"/>
      <c r="F381" s="51"/>
      <c r="G381" s="51"/>
      <c r="H381" s="51"/>
      <c r="I381" s="51"/>
      <c r="J381" s="51"/>
      <c r="K381" s="52"/>
      <c r="L381" s="52"/>
      <c r="M381" s="145"/>
    </row>
    <row r="382" spans="1:13" s="1" customFormat="1" ht="57">
      <c r="A382" s="51"/>
      <c r="C382" s="51"/>
      <c r="D382" s="51"/>
      <c r="E382" s="51"/>
      <c r="F382" s="51"/>
      <c r="G382" s="51"/>
      <c r="H382" s="51"/>
      <c r="I382" s="51"/>
      <c r="J382" s="51"/>
      <c r="K382" s="52"/>
      <c r="L382" s="52"/>
      <c r="M382" s="145"/>
    </row>
    <row r="383" spans="1:13" s="1" customFormat="1" ht="57">
      <c r="A383" s="51"/>
      <c r="C383" s="51"/>
      <c r="D383" s="51"/>
      <c r="E383" s="51"/>
      <c r="F383" s="51"/>
      <c r="G383" s="51"/>
      <c r="H383" s="51"/>
      <c r="I383" s="51"/>
      <c r="J383" s="51"/>
      <c r="K383" s="52"/>
      <c r="L383" s="52"/>
      <c r="M383" s="145"/>
    </row>
    <row r="384" spans="3:13" s="1" customFormat="1" ht="57">
      <c r="C384" s="51"/>
      <c r="D384" s="51"/>
      <c r="E384" s="51"/>
      <c r="F384" s="51"/>
      <c r="G384" s="51"/>
      <c r="H384" s="51"/>
      <c r="I384" s="51"/>
      <c r="J384" s="51"/>
      <c r="K384" s="52"/>
      <c r="L384" s="52"/>
      <c r="M384" s="145"/>
    </row>
    <row r="385" spans="1:34" ht="57">
      <c r="A385" s="1"/>
      <c r="K385" s="52"/>
      <c r="L385" s="52"/>
      <c r="AG385" s="20"/>
      <c r="AH385" s="20"/>
    </row>
    <row r="386" spans="11:12" ht="57">
      <c r="K386" s="52"/>
      <c r="L386" s="52"/>
    </row>
    <row r="387" spans="11:12" ht="57">
      <c r="K387" s="52"/>
      <c r="L387" s="52"/>
    </row>
    <row r="388" spans="11:12" ht="57">
      <c r="K388" s="52"/>
      <c r="L388" s="52"/>
    </row>
    <row r="389" spans="11:12" ht="57">
      <c r="K389" s="52"/>
      <c r="L389" s="52"/>
    </row>
    <row r="390" spans="1:32" ht="57">
      <c r="A390" s="1"/>
      <c r="C390" s="1"/>
      <c r="D390" s="1"/>
      <c r="E390" s="1"/>
      <c r="F390" s="1"/>
      <c r="G390" s="1"/>
      <c r="H390" s="1"/>
      <c r="I390" s="1"/>
      <c r="J390" s="1"/>
      <c r="K390" s="52"/>
      <c r="L390" s="52"/>
      <c r="M390" s="145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45"/>
    </row>
    <row r="391" spans="1:32" ht="57">
      <c r="A391" s="1"/>
      <c r="C391" s="1"/>
      <c r="D391" s="1"/>
      <c r="E391" s="1"/>
      <c r="F391" s="1"/>
      <c r="G391" s="1"/>
      <c r="H391" s="1"/>
      <c r="I391" s="1"/>
      <c r="J391" s="1"/>
      <c r="K391" s="52"/>
      <c r="L391" s="52"/>
      <c r="M391" s="145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45"/>
    </row>
    <row r="392" spans="1:32" ht="57">
      <c r="A392" s="1"/>
      <c r="C392" s="1"/>
      <c r="D392" s="1"/>
      <c r="E392" s="1"/>
      <c r="F392" s="1"/>
      <c r="G392" s="1"/>
      <c r="H392" s="1"/>
      <c r="I392" s="1"/>
      <c r="J392" s="1"/>
      <c r="K392" s="52"/>
      <c r="L392" s="52"/>
      <c r="M392" s="145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45"/>
    </row>
    <row r="393" spans="1:32" ht="57">
      <c r="A393" s="1"/>
      <c r="C393" s="1"/>
      <c r="D393" s="1"/>
      <c r="E393" s="1"/>
      <c r="F393" s="1"/>
      <c r="G393" s="1"/>
      <c r="H393" s="1"/>
      <c r="I393" s="1"/>
      <c r="J393" s="1"/>
      <c r="K393" s="52"/>
      <c r="L393" s="52"/>
      <c r="M393" s="145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45"/>
    </row>
    <row r="394" spans="1:32" ht="57">
      <c r="A394" s="1"/>
      <c r="C394" s="1"/>
      <c r="D394" s="1"/>
      <c r="E394" s="1"/>
      <c r="F394" s="1"/>
      <c r="G394" s="1"/>
      <c r="H394" s="1"/>
      <c r="I394" s="1"/>
      <c r="J394" s="1"/>
      <c r="K394" s="52"/>
      <c r="L394" s="52"/>
      <c r="M394" s="145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45"/>
    </row>
    <row r="395" spans="1:32" ht="57">
      <c r="A395" s="1"/>
      <c r="C395" s="1"/>
      <c r="D395" s="1"/>
      <c r="E395" s="1"/>
      <c r="F395" s="1"/>
      <c r="G395" s="1"/>
      <c r="H395" s="1"/>
      <c r="I395" s="1"/>
      <c r="J395" s="1"/>
      <c r="K395" s="52"/>
      <c r="L395" s="52"/>
      <c r="M395" s="145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45"/>
    </row>
    <row r="396" spans="1:32" ht="57">
      <c r="A396" s="1"/>
      <c r="C396" s="1"/>
      <c r="D396" s="1"/>
      <c r="E396" s="1"/>
      <c r="F396" s="1"/>
      <c r="G396" s="1"/>
      <c r="H396" s="1"/>
      <c r="I396" s="1"/>
      <c r="J396" s="1"/>
      <c r="K396" s="52"/>
      <c r="L396" s="52"/>
      <c r="M396" s="145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45"/>
    </row>
    <row r="397" spans="1:32" ht="57">
      <c r="A397" s="1"/>
      <c r="C397" s="1"/>
      <c r="D397" s="1"/>
      <c r="E397" s="1"/>
      <c r="F397" s="1"/>
      <c r="G397" s="1"/>
      <c r="H397" s="1"/>
      <c r="I397" s="1"/>
      <c r="J397" s="1"/>
      <c r="K397" s="52"/>
      <c r="L397" s="52"/>
      <c r="M397" s="145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45"/>
    </row>
    <row r="398" spans="1:32" ht="57">
      <c r="A398" s="1"/>
      <c r="C398" s="1"/>
      <c r="D398" s="1"/>
      <c r="E398" s="1"/>
      <c r="F398" s="1"/>
      <c r="G398" s="1"/>
      <c r="H398" s="1"/>
      <c r="I398" s="1"/>
      <c r="J398" s="1"/>
      <c r="K398" s="52"/>
      <c r="L398" s="52"/>
      <c r="M398" s="145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45"/>
    </row>
    <row r="399" spans="1:32" ht="57">
      <c r="A399" s="1"/>
      <c r="C399" s="1"/>
      <c r="D399" s="1"/>
      <c r="E399" s="1"/>
      <c r="F399" s="1"/>
      <c r="G399" s="1"/>
      <c r="H399" s="1"/>
      <c r="I399" s="1"/>
      <c r="J399" s="1"/>
      <c r="K399" s="52"/>
      <c r="L399" s="52"/>
      <c r="M399" s="145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45"/>
    </row>
    <row r="400" spans="1:32" ht="57">
      <c r="A400" s="1"/>
      <c r="C400" s="1"/>
      <c r="D400" s="1"/>
      <c r="E400" s="1"/>
      <c r="F400" s="1"/>
      <c r="G400" s="1"/>
      <c r="H400" s="1"/>
      <c r="I400" s="1"/>
      <c r="J400" s="1"/>
      <c r="K400" s="52"/>
      <c r="L400" s="52"/>
      <c r="M400" s="145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45"/>
    </row>
    <row r="401" spans="1:32" ht="57">
      <c r="A401" s="1"/>
      <c r="C401" s="1"/>
      <c r="D401" s="1"/>
      <c r="E401" s="1"/>
      <c r="F401" s="1"/>
      <c r="G401" s="1"/>
      <c r="H401" s="1"/>
      <c r="I401" s="1"/>
      <c r="J401" s="1"/>
      <c r="K401" s="52"/>
      <c r="L401" s="52"/>
      <c r="M401" s="145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45"/>
    </row>
    <row r="402" spans="1:32" ht="57">
      <c r="A402" s="1"/>
      <c r="C402" s="1"/>
      <c r="D402" s="1"/>
      <c r="E402" s="1"/>
      <c r="F402" s="1"/>
      <c r="G402" s="1"/>
      <c r="H402" s="1"/>
      <c r="I402" s="1"/>
      <c r="J402" s="1"/>
      <c r="K402" s="52"/>
      <c r="L402" s="52"/>
      <c r="M402" s="145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45"/>
    </row>
    <row r="412" spans="1:34" s="20" customFormat="1" ht="57">
      <c r="A412" s="51"/>
      <c r="B412" s="1"/>
      <c r="C412" s="51"/>
      <c r="D412" s="51"/>
      <c r="E412" s="51"/>
      <c r="F412" s="51"/>
      <c r="G412" s="51"/>
      <c r="H412" s="51"/>
      <c r="I412" s="51"/>
      <c r="J412" s="51"/>
      <c r="K412" s="51"/>
      <c r="L412" s="148"/>
      <c r="M412" s="54"/>
      <c r="N412" s="52"/>
      <c r="O412" s="52"/>
      <c r="P412" s="52"/>
      <c r="Q412" s="52"/>
      <c r="R412" s="52"/>
      <c r="S412" s="52"/>
      <c r="T412" s="52"/>
      <c r="U412" s="52"/>
      <c r="V412" s="54"/>
      <c r="W412" s="52"/>
      <c r="X412" s="52"/>
      <c r="Y412" s="147"/>
      <c r="Z412" s="51"/>
      <c r="AA412" s="51"/>
      <c r="AB412" s="51"/>
      <c r="AC412" s="51"/>
      <c r="AD412" s="51"/>
      <c r="AE412" s="51"/>
      <c r="AF412" s="54"/>
      <c r="AG412" s="1"/>
      <c r="AH412" s="1"/>
    </row>
  </sheetData>
  <sheetProtection/>
  <mergeCells count="374">
    <mergeCell ref="A295:B295"/>
    <mergeCell ref="E261:E262"/>
    <mergeCell ref="A207:AF207"/>
    <mergeCell ref="Y204:Y205"/>
    <mergeCell ref="F204:F205"/>
    <mergeCell ref="H204:H205"/>
    <mergeCell ref="X204:X205"/>
    <mergeCell ref="J204:J205"/>
    <mergeCell ref="M204:M205"/>
    <mergeCell ref="A225:AF225"/>
    <mergeCell ref="A120:AF120"/>
    <mergeCell ref="U59:U60"/>
    <mergeCell ref="C204:C205"/>
    <mergeCell ref="N204:N205"/>
    <mergeCell ref="AB204:AB205"/>
    <mergeCell ref="B204:B205"/>
    <mergeCell ref="AE117:AE118"/>
    <mergeCell ref="B88:B89"/>
    <mergeCell ref="I88:I89"/>
    <mergeCell ref="X59:X60"/>
    <mergeCell ref="X3:X4"/>
    <mergeCell ref="A215:AF215"/>
    <mergeCell ref="A29:AF29"/>
    <mergeCell ref="D30:D31"/>
    <mergeCell ref="E30:E31"/>
    <mergeCell ref="G30:G31"/>
    <mergeCell ref="F30:F31"/>
    <mergeCell ref="A157:AF157"/>
    <mergeCell ref="C59:C60"/>
    <mergeCell ref="Z59:Z60"/>
    <mergeCell ref="A125:AF125"/>
    <mergeCell ref="I117:I118"/>
    <mergeCell ref="E204:E205"/>
    <mergeCell ref="A57:AF57"/>
    <mergeCell ref="AF59:AF60"/>
    <mergeCell ref="AA59:AA60"/>
    <mergeCell ref="C117:C118"/>
    <mergeCell ref="X117:X118"/>
    <mergeCell ref="AF88:AF89"/>
    <mergeCell ref="A87:AF87"/>
    <mergeCell ref="A30:A31"/>
    <mergeCell ref="B30:B31"/>
    <mergeCell ref="C30:C31"/>
    <mergeCell ref="M59:M60"/>
    <mergeCell ref="W59:W60"/>
    <mergeCell ref="N59:N60"/>
    <mergeCell ref="H30:H31"/>
    <mergeCell ref="I30:I31"/>
    <mergeCell ref="O30:O31"/>
    <mergeCell ref="A50:AF50"/>
    <mergeCell ref="G3:G4"/>
    <mergeCell ref="AE30:AE31"/>
    <mergeCell ref="Z3:Z4"/>
    <mergeCell ref="A154:AF154"/>
    <mergeCell ref="H117:H118"/>
    <mergeCell ref="H59:H60"/>
    <mergeCell ref="A14:AF14"/>
    <mergeCell ref="N30:N31"/>
    <mergeCell ref="A28:AF28"/>
    <mergeCell ref="A22:AF22"/>
    <mergeCell ref="P3:P4"/>
    <mergeCell ref="Y3:Y4"/>
    <mergeCell ref="A39:AF39"/>
    <mergeCell ref="A1:AF1"/>
    <mergeCell ref="A2:AF2"/>
    <mergeCell ref="A3:A4"/>
    <mergeCell ref="B3:B4"/>
    <mergeCell ref="C3:C4"/>
    <mergeCell ref="S3:S4"/>
    <mergeCell ref="AA3:AA4"/>
    <mergeCell ref="R3:R4"/>
    <mergeCell ref="U3:U4"/>
    <mergeCell ref="A6:AF6"/>
    <mergeCell ref="O3:O4"/>
    <mergeCell ref="A11:AF11"/>
    <mergeCell ref="T3:T4"/>
    <mergeCell ref="AF3:AF4"/>
    <mergeCell ref="AE3:AE4"/>
    <mergeCell ref="AD3:AD4"/>
    <mergeCell ref="H3:H4"/>
    <mergeCell ref="AB3:AB4"/>
    <mergeCell ref="I3:I4"/>
    <mergeCell ref="J3:J4"/>
    <mergeCell ref="Q30:Q31"/>
    <mergeCell ref="R30:R31"/>
    <mergeCell ref="P30:P31"/>
    <mergeCell ref="M3:M4"/>
    <mergeCell ref="N3:N4"/>
    <mergeCell ref="W3:W4"/>
    <mergeCell ref="Q3:Q4"/>
    <mergeCell ref="H88:H89"/>
    <mergeCell ref="A86:AF86"/>
    <mergeCell ref="E59:E60"/>
    <mergeCell ref="AD117:AD118"/>
    <mergeCell ref="A99:AF99"/>
    <mergeCell ref="R88:R89"/>
    <mergeCell ref="W88:W89"/>
    <mergeCell ref="N88:N89"/>
    <mergeCell ref="A67:AF67"/>
    <mergeCell ref="X88:X89"/>
    <mergeCell ref="D59:D60"/>
    <mergeCell ref="F59:F60"/>
    <mergeCell ref="I59:I60"/>
    <mergeCell ref="AE88:AE89"/>
    <mergeCell ref="T88:T89"/>
    <mergeCell ref="Y88:Y89"/>
    <mergeCell ref="J59:J60"/>
    <mergeCell ref="Q59:Q60"/>
    <mergeCell ref="A70:AF70"/>
    <mergeCell ref="S59:S60"/>
    <mergeCell ref="J30:J31"/>
    <mergeCell ref="X30:X31"/>
    <mergeCell ref="Y117:Y118"/>
    <mergeCell ref="M117:M118"/>
    <mergeCell ref="AA30:AA31"/>
    <mergeCell ref="Y30:Y31"/>
    <mergeCell ref="Q88:Q89"/>
    <mergeCell ref="Y59:Y60"/>
    <mergeCell ref="T59:T60"/>
    <mergeCell ref="T117:T118"/>
    <mergeCell ref="C88:C89"/>
    <mergeCell ref="A88:A89"/>
    <mergeCell ref="AB30:AB31"/>
    <mergeCell ref="S30:S31"/>
    <mergeCell ref="G59:G60"/>
    <mergeCell ref="AB88:AB89"/>
    <mergeCell ref="P59:P60"/>
    <mergeCell ref="A62:AF62"/>
    <mergeCell ref="D88:D89"/>
    <mergeCell ref="E88:E89"/>
    <mergeCell ref="AD30:AD31"/>
    <mergeCell ref="AB59:AB60"/>
    <mergeCell ref="P88:P89"/>
    <mergeCell ref="J88:J89"/>
    <mergeCell ref="M88:M89"/>
    <mergeCell ref="U30:U31"/>
    <mergeCell ref="W30:W31"/>
    <mergeCell ref="T30:T31"/>
    <mergeCell ref="R59:R60"/>
    <mergeCell ref="O88:O89"/>
    <mergeCell ref="F145:F146"/>
    <mergeCell ref="G117:G118"/>
    <mergeCell ref="P117:P118"/>
    <mergeCell ref="S117:S118"/>
    <mergeCell ref="AD88:AD89"/>
    <mergeCell ref="S88:S89"/>
    <mergeCell ref="N117:N118"/>
    <mergeCell ref="O117:O118"/>
    <mergeCell ref="G88:G89"/>
    <mergeCell ref="U88:U89"/>
    <mergeCell ref="Q117:Q118"/>
    <mergeCell ref="W117:W118"/>
    <mergeCell ref="A115:AF115"/>
    <mergeCell ref="E117:E118"/>
    <mergeCell ref="A117:A118"/>
    <mergeCell ref="B117:B118"/>
    <mergeCell ref="Z117:Z118"/>
    <mergeCell ref="AB117:AB118"/>
    <mergeCell ref="Z88:Z89"/>
    <mergeCell ref="A116:AF116"/>
    <mergeCell ref="D117:D118"/>
    <mergeCell ref="R117:R118"/>
    <mergeCell ref="J117:J118"/>
    <mergeCell ref="AA117:AA118"/>
    <mergeCell ref="A96:AF96"/>
    <mergeCell ref="A91:AF91"/>
    <mergeCell ref="F117:F118"/>
    <mergeCell ref="U117:U118"/>
    <mergeCell ref="A136:AF136"/>
    <mergeCell ref="A108:AF108"/>
    <mergeCell ref="C145:C146"/>
    <mergeCell ref="A193:AF193"/>
    <mergeCell ref="Y174:Y175"/>
    <mergeCell ref="F174:F175"/>
    <mergeCell ref="I174:I175"/>
    <mergeCell ref="H174:H175"/>
    <mergeCell ref="A182:AF182"/>
    <mergeCell ref="AF117:AF118"/>
    <mergeCell ref="O174:O175"/>
    <mergeCell ref="A204:A205"/>
    <mergeCell ref="AA204:AA205"/>
    <mergeCell ref="AE145:AE146"/>
    <mergeCell ref="A291:B291"/>
    <mergeCell ref="C233:C234"/>
    <mergeCell ref="A177:AF177"/>
    <mergeCell ref="F261:F262"/>
    <mergeCell ref="I204:I205"/>
    <mergeCell ref="E145:E146"/>
    <mergeCell ref="A289:B290"/>
    <mergeCell ref="A203:AF203"/>
    <mergeCell ref="A261:A262"/>
    <mergeCell ref="B261:B262"/>
    <mergeCell ref="A233:A234"/>
    <mergeCell ref="C261:C262"/>
    <mergeCell ref="A212:AF212"/>
    <mergeCell ref="O204:O205"/>
    <mergeCell ref="B233:B234"/>
    <mergeCell ref="D204:D205"/>
    <mergeCell ref="R145:R146"/>
    <mergeCell ref="G204:G205"/>
    <mergeCell ref="A172:AF172"/>
    <mergeCell ref="T145:T146"/>
    <mergeCell ref="B145:B146"/>
    <mergeCell ref="G145:G146"/>
    <mergeCell ref="D145:D146"/>
    <mergeCell ref="P145:P146"/>
    <mergeCell ref="Q145:Q146"/>
    <mergeCell ref="J145:J146"/>
    <mergeCell ref="O145:O146"/>
    <mergeCell ref="I145:I146"/>
    <mergeCell ref="Z30:Z31"/>
    <mergeCell ref="AF30:AF31"/>
    <mergeCell ref="M30:M31"/>
    <mergeCell ref="A58:AF58"/>
    <mergeCell ref="A143:AF143"/>
    <mergeCell ref="AF145:AF146"/>
    <mergeCell ref="A144:AF144"/>
    <mergeCell ref="A145:A146"/>
    <mergeCell ref="B59:B60"/>
    <mergeCell ref="O59:O60"/>
    <mergeCell ref="AD59:AD60"/>
    <mergeCell ref="Z145:Z146"/>
    <mergeCell ref="A128:AF128"/>
    <mergeCell ref="AA88:AA89"/>
    <mergeCell ref="S145:S146"/>
    <mergeCell ref="X145:X146"/>
    <mergeCell ref="AA145:AA146"/>
    <mergeCell ref="W145:W146"/>
    <mergeCell ref="U145:U146"/>
    <mergeCell ref="AD145:AD146"/>
    <mergeCell ref="AB145:AB146"/>
    <mergeCell ref="D3:D4"/>
    <mergeCell ref="E3:E4"/>
    <mergeCell ref="F3:F4"/>
    <mergeCell ref="A80:AF80"/>
    <mergeCell ref="A33:AF33"/>
    <mergeCell ref="A42:AF42"/>
    <mergeCell ref="AE59:AE60"/>
    <mergeCell ref="A296:B296"/>
    <mergeCell ref="N145:N146"/>
    <mergeCell ref="A293:B293"/>
    <mergeCell ref="A294:B294"/>
    <mergeCell ref="F88:F89"/>
    <mergeCell ref="M145:M146"/>
    <mergeCell ref="N174:N175"/>
    <mergeCell ref="H145:H146"/>
    <mergeCell ref="A202:AF202"/>
    <mergeCell ref="A292:B292"/>
    <mergeCell ref="A59:A60"/>
    <mergeCell ref="G174:G175"/>
    <mergeCell ref="AE174:AE175"/>
    <mergeCell ref="R174:R175"/>
    <mergeCell ref="J174:J175"/>
    <mergeCell ref="X174:X175"/>
    <mergeCell ref="D174:D175"/>
    <mergeCell ref="E174:E175"/>
    <mergeCell ref="A148:AF148"/>
    <mergeCell ref="Y145:Y146"/>
    <mergeCell ref="F233:F234"/>
    <mergeCell ref="G233:G234"/>
    <mergeCell ref="I233:I234"/>
    <mergeCell ref="R233:R234"/>
    <mergeCell ref="S233:S234"/>
    <mergeCell ref="S204:S205"/>
    <mergeCell ref="P204:P205"/>
    <mergeCell ref="A232:AF232"/>
    <mergeCell ref="D233:D234"/>
    <mergeCell ref="T233:T234"/>
    <mergeCell ref="H233:H234"/>
    <mergeCell ref="Q233:Q234"/>
    <mergeCell ref="AE233:AE234"/>
    <mergeCell ref="Z233:Z234"/>
    <mergeCell ref="J233:J234"/>
    <mergeCell ref="AA233:AA234"/>
    <mergeCell ref="AB233:AB234"/>
    <mergeCell ref="AD233:AD234"/>
    <mergeCell ref="U233:U234"/>
    <mergeCell ref="T204:T205"/>
    <mergeCell ref="U204:U205"/>
    <mergeCell ref="W204:W205"/>
    <mergeCell ref="Z204:Z205"/>
    <mergeCell ref="R204:R205"/>
    <mergeCell ref="A231:AF231"/>
    <mergeCell ref="AF204:AF205"/>
    <mergeCell ref="AD204:AD205"/>
    <mergeCell ref="AE204:AE205"/>
    <mergeCell ref="Q204:Q205"/>
    <mergeCell ref="A260:AF260"/>
    <mergeCell ref="A259:AF259"/>
    <mergeCell ref="W233:W234"/>
    <mergeCell ref="Y233:Y234"/>
    <mergeCell ref="AF233:AF234"/>
    <mergeCell ref="M233:M234"/>
    <mergeCell ref="E233:E234"/>
    <mergeCell ref="N233:N234"/>
    <mergeCell ref="O233:O234"/>
    <mergeCell ref="P233:P234"/>
    <mergeCell ref="J261:J262"/>
    <mergeCell ref="AB261:AB262"/>
    <mergeCell ref="S261:S262"/>
    <mergeCell ref="T261:T262"/>
    <mergeCell ref="U261:U262"/>
    <mergeCell ref="N261:N262"/>
    <mergeCell ref="W261:W262"/>
    <mergeCell ref="R261:R262"/>
    <mergeCell ref="S289:S290"/>
    <mergeCell ref="T289:T290"/>
    <mergeCell ref="A241:AF241"/>
    <mergeCell ref="O261:O262"/>
    <mergeCell ref="P261:P262"/>
    <mergeCell ref="Q261:Q262"/>
    <mergeCell ref="A253:AF253"/>
    <mergeCell ref="M261:M262"/>
    <mergeCell ref="G261:G262"/>
    <mergeCell ref="D261:D262"/>
    <mergeCell ref="F289:F290"/>
    <mergeCell ref="G289:G290"/>
    <mergeCell ref="I289:I290"/>
    <mergeCell ref="J289:J290"/>
    <mergeCell ref="M289:M290"/>
    <mergeCell ref="R289:R290"/>
    <mergeCell ref="Q289:Q290"/>
    <mergeCell ref="O289:O290"/>
    <mergeCell ref="P289:P290"/>
    <mergeCell ref="A272:AF272"/>
    <mergeCell ref="A264:AF264"/>
    <mergeCell ref="A244:AF244"/>
    <mergeCell ref="AE289:AE290"/>
    <mergeCell ref="AF289:AF290"/>
    <mergeCell ref="U289:U290"/>
    <mergeCell ref="N289:N290"/>
    <mergeCell ref="X261:X262"/>
    <mergeCell ref="X289:X290"/>
    <mergeCell ref="W289:W290"/>
    <mergeCell ref="A269:AF269"/>
    <mergeCell ref="A236:AF236"/>
    <mergeCell ref="AD261:AD262"/>
    <mergeCell ref="AE261:AE262"/>
    <mergeCell ref="AF261:AF262"/>
    <mergeCell ref="Y261:Y262"/>
    <mergeCell ref="Z261:Z262"/>
    <mergeCell ref="AA261:AA262"/>
    <mergeCell ref="H261:H262"/>
    <mergeCell ref="I261:I262"/>
    <mergeCell ref="Y289:Y290"/>
    <mergeCell ref="Z289:Z290"/>
    <mergeCell ref="A281:AF281"/>
    <mergeCell ref="AA289:AA290"/>
    <mergeCell ref="C289:C290"/>
    <mergeCell ref="D289:D290"/>
    <mergeCell ref="E289:E290"/>
    <mergeCell ref="H289:H290"/>
    <mergeCell ref="AB289:AB290"/>
    <mergeCell ref="AD289:AD290"/>
    <mergeCell ref="C174:C175"/>
    <mergeCell ref="A185:AF185"/>
    <mergeCell ref="P174:P175"/>
    <mergeCell ref="U174:U175"/>
    <mergeCell ref="X233:X234"/>
    <mergeCell ref="AF174:AF175"/>
    <mergeCell ref="Z174:Z175"/>
    <mergeCell ref="AB174:AB175"/>
    <mergeCell ref="AD174:AD175"/>
    <mergeCell ref="M174:M175"/>
    <mergeCell ref="A200:AF201"/>
    <mergeCell ref="A166:AF166"/>
    <mergeCell ref="A173:AF173"/>
    <mergeCell ref="T174:T175"/>
    <mergeCell ref="W174:W175"/>
    <mergeCell ref="S174:S175"/>
    <mergeCell ref="AA174:AA175"/>
    <mergeCell ref="Q174:Q175"/>
    <mergeCell ref="A174:A175"/>
    <mergeCell ref="B174:B175"/>
  </mergeCells>
  <printOptions/>
  <pageMargins left="0.3937007874015748" right="0.3937007874015748" top="0.5905511811023623" bottom="0.3937007874015748" header="0.3937007874015748" footer="0.3937007874015748"/>
  <pageSetup horizontalDpi="600" verticalDpi="600" orientation="landscape" paperSize="9" scale="14" r:id="rId1"/>
  <rowBreaks count="10" manualBreakCount="10">
    <brk id="27" max="31" man="1"/>
    <brk id="56" max="31" man="1"/>
    <brk id="85" max="31" man="1"/>
    <brk id="114" max="31" man="1"/>
    <brk id="142" max="31" man="1"/>
    <brk id="171" max="31" man="1"/>
    <brk id="199" max="31" man="1"/>
    <brk id="230" max="31" man="1"/>
    <brk id="258" max="31" man="1"/>
    <brk id="288" max="3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4"/>
  </sheetPr>
  <dimension ref="A1:CP445"/>
  <sheetViews>
    <sheetView view="pageBreakPreview" zoomScale="25" zoomScaleNormal="55" zoomScaleSheetLayoutView="25" workbookViewId="0" topLeftCell="B316">
      <selection activeCell="C86" sqref="C86"/>
    </sheetView>
  </sheetViews>
  <sheetFormatPr defaultColWidth="9.140625" defaultRowHeight="12.75"/>
  <cols>
    <col min="1" max="1" width="18.00390625" style="125" hidden="1" customWidth="1"/>
    <col min="2" max="2" width="129.421875" style="160" customWidth="1"/>
    <col min="3" max="3" width="48.421875" style="85" customWidth="1"/>
    <col min="4" max="4" width="45.8515625" style="2" customWidth="1"/>
    <col min="5" max="5" width="40.8515625" style="2" customWidth="1"/>
    <col min="6" max="6" width="42.57421875" style="2" customWidth="1"/>
    <col min="7" max="7" width="84.28125" style="2" customWidth="1"/>
    <col min="8" max="8" width="63.8515625" style="2" customWidth="1"/>
    <col min="9" max="9" width="58.00390625" style="128" customWidth="1"/>
    <col min="10" max="10" width="29.7109375" style="3" customWidth="1"/>
    <col min="11" max="11" width="9.140625" style="3" customWidth="1"/>
    <col min="12" max="12" width="10.8515625" style="3" bestFit="1" customWidth="1"/>
    <col min="13" max="16384" width="9.140625" style="3" customWidth="1"/>
  </cols>
  <sheetData>
    <row r="1" spans="1:9" ht="70.5" thickBot="1">
      <c r="A1" s="201" t="s">
        <v>32</v>
      </c>
      <c r="B1" s="192" t="s">
        <v>110</v>
      </c>
      <c r="C1" s="219" t="s">
        <v>111</v>
      </c>
      <c r="D1" s="189" t="s">
        <v>26</v>
      </c>
      <c r="E1" s="190"/>
      <c r="F1" s="191"/>
      <c r="G1" s="192" t="s">
        <v>63</v>
      </c>
      <c r="H1" s="192" t="s">
        <v>123</v>
      </c>
      <c r="I1" s="197" t="s">
        <v>122</v>
      </c>
    </row>
    <row r="2" spans="1:9" ht="70.5" thickBot="1">
      <c r="A2" s="202"/>
      <c r="B2" s="193"/>
      <c r="C2" s="214"/>
      <c r="D2" s="55" t="s">
        <v>1</v>
      </c>
      <c r="E2" s="56" t="s">
        <v>2</v>
      </c>
      <c r="F2" s="56" t="s">
        <v>3</v>
      </c>
      <c r="G2" s="193"/>
      <c r="H2" s="193"/>
      <c r="I2" s="204"/>
    </row>
    <row r="3" spans="1:9" ht="70.5" thickBot="1">
      <c r="A3" s="86"/>
      <c r="B3" s="58" t="s">
        <v>20</v>
      </c>
      <c r="C3" s="59"/>
      <c r="D3" s="59"/>
      <c r="E3" s="59"/>
      <c r="F3" s="59"/>
      <c r="G3" s="59"/>
      <c r="H3" s="59"/>
      <c r="I3" s="60"/>
    </row>
    <row r="4" spans="1:9" ht="70.5" thickBot="1">
      <c r="A4" s="86"/>
      <c r="B4" s="189" t="s">
        <v>6</v>
      </c>
      <c r="C4" s="190"/>
      <c r="D4" s="190"/>
      <c r="E4" s="190"/>
      <c r="F4" s="190"/>
      <c r="G4" s="190"/>
      <c r="H4" s="190"/>
      <c r="I4" s="191"/>
    </row>
    <row r="5" spans="1:9" ht="70.5" thickBot="1">
      <c r="A5" s="62">
        <v>14</v>
      </c>
      <c r="B5" s="63" t="s">
        <v>209</v>
      </c>
      <c r="C5" s="64" t="s">
        <v>107</v>
      </c>
      <c r="D5" s="65">
        <v>6.4</v>
      </c>
      <c r="E5" s="65">
        <v>7</v>
      </c>
      <c r="F5" s="65">
        <v>29.8</v>
      </c>
      <c r="G5" s="66">
        <v>206.4</v>
      </c>
      <c r="H5" s="66">
        <v>1.8</v>
      </c>
      <c r="I5" s="67">
        <v>14</v>
      </c>
    </row>
    <row r="6" spans="1:9" ht="141" thickBot="1">
      <c r="A6" s="68">
        <v>13</v>
      </c>
      <c r="B6" s="69" t="s">
        <v>144</v>
      </c>
      <c r="C6" s="70">
        <v>180</v>
      </c>
      <c r="D6" s="65">
        <v>2.88</v>
      </c>
      <c r="E6" s="65">
        <v>3.24</v>
      </c>
      <c r="F6" s="65">
        <v>25.09</v>
      </c>
      <c r="G6" s="65">
        <v>141</v>
      </c>
      <c r="H6" s="71">
        <v>0.36</v>
      </c>
      <c r="I6" s="67">
        <v>85</v>
      </c>
    </row>
    <row r="7" spans="1:9" ht="70.5" thickBot="1">
      <c r="A7" s="62">
        <v>16</v>
      </c>
      <c r="B7" s="69" t="s">
        <v>43</v>
      </c>
      <c r="C7" s="149" t="s">
        <v>169</v>
      </c>
      <c r="D7" s="65">
        <v>1.94</v>
      </c>
      <c r="E7" s="65">
        <v>3.77</v>
      </c>
      <c r="F7" s="65">
        <v>12.36</v>
      </c>
      <c r="G7" s="65">
        <v>91</v>
      </c>
      <c r="H7" s="65">
        <v>0</v>
      </c>
      <c r="I7" s="67">
        <v>16</v>
      </c>
    </row>
    <row r="8" spans="1:9" ht="70.5" thickBot="1">
      <c r="A8" s="62"/>
      <c r="B8" s="69" t="s">
        <v>7</v>
      </c>
      <c r="C8" s="104"/>
      <c r="D8" s="65">
        <f>SUM(D5:D7)</f>
        <v>11.22</v>
      </c>
      <c r="E8" s="65">
        <f>SUM(E5:E7)</f>
        <v>14.01</v>
      </c>
      <c r="F8" s="65">
        <f>SUM(F5:F7)</f>
        <v>67.25</v>
      </c>
      <c r="G8" s="65">
        <f>SUM(G5:G7)</f>
        <v>438.4</v>
      </c>
      <c r="H8" s="65">
        <f>SUM(H5:H7)</f>
        <v>2.16</v>
      </c>
      <c r="I8" s="67"/>
    </row>
    <row r="9" spans="1:9" ht="70.5" thickBot="1">
      <c r="A9" s="86"/>
      <c r="B9" s="189" t="s">
        <v>64</v>
      </c>
      <c r="C9" s="190"/>
      <c r="D9" s="190"/>
      <c r="E9" s="190"/>
      <c r="F9" s="190"/>
      <c r="G9" s="190"/>
      <c r="H9" s="190"/>
      <c r="I9" s="191"/>
    </row>
    <row r="10" spans="1:9" ht="70.5" thickBot="1">
      <c r="A10" s="62" t="s">
        <v>36</v>
      </c>
      <c r="B10" s="73" t="s">
        <v>156</v>
      </c>
      <c r="C10" s="64" t="s">
        <v>29</v>
      </c>
      <c r="D10" s="65">
        <v>0.3</v>
      </c>
      <c r="E10" s="65">
        <v>0.16</v>
      </c>
      <c r="F10" s="65">
        <v>15.16</v>
      </c>
      <c r="G10" s="65">
        <v>69</v>
      </c>
      <c r="H10" s="65">
        <v>3</v>
      </c>
      <c r="I10" s="67" t="s">
        <v>36</v>
      </c>
    </row>
    <row r="11" spans="1:9" ht="70.5" thickBot="1">
      <c r="A11" s="62"/>
      <c r="B11" s="69" t="s">
        <v>7</v>
      </c>
      <c r="C11" s="104"/>
      <c r="D11" s="65">
        <f>SUM(D10:D10)</f>
        <v>0.3</v>
      </c>
      <c r="E11" s="65">
        <f>SUM(E10:E10)</f>
        <v>0.16</v>
      </c>
      <c r="F11" s="65">
        <f>SUM(F10:F10)</f>
        <v>15.16</v>
      </c>
      <c r="G11" s="65">
        <f>SUM(G10:G10)</f>
        <v>69</v>
      </c>
      <c r="H11" s="65">
        <f>SUM(H10:H10)</f>
        <v>3</v>
      </c>
      <c r="I11" s="67"/>
    </row>
    <row r="12" spans="1:9" ht="70.5" thickBot="1">
      <c r="A12" s="86"/>
      <c r="B12" s="189" t="s">
        <v>33</v>
      </c>
      <c r="C12" s="190"/>
      <c r="D12" s="190"/>
      <c r="E12" s="190"/>
      <c r="F12" s="190"/>
      <c r="G12" s="190"/>
      <c r="H12" s="190"/>
      <c r="I12" s="191"/>
    </row>
    <row r="13" spans="1:9" ht="70.5" thickBot="1">
      <c r="A13" s="62">
        <v>56</v>
      </c>
      <c r="B13" s="69" t="s">
        <v>47</v>
      </c>
      <c r="C13" s="149" t="s">
        <v>131</v>
      </c>
      <c r="D13" s="65">
        <v>3.54</v>
      </c>
      <c r="E13" s="65">
        <v>4.34</v>
      </c>
      <c r="F13" s="65">
        <v>0.61</v>
      </c>
      <c r="G13" s="65">
        <v>77.34</v>
      </c>
      <c r="H13" s="65">
        <v>0.66</v>
      </c>
      <c r="I13" s="67">
        <v>33</v>
      </c>
    </row>
    <row r="14" spans="1:9" ht="141" thickBot="1">
      <c r="A14" s="62">
        <v>47</v>
      </c>
      <c r="B14" s="69" t="s">
        <v>179</v>
      </c>
      <c r="C14" s="104" t="s">
        <v>94</v>
      </c>
      <c r="D14" s="65">
        <v>8.7</v>
      </c>
      <c r="E14" s="65">
        <v>3.52</v>
      </c>
      <c r="F14" s="65">
        <v>17.57</v>
      </c>
      <c r="G14" s="65">
        <v>133.33</v>
      </c>
      <c r="H14" s="65">
        <v>4.58</v>
      </c>
      <c r="I14" s="67">
        <v>47</v>
      </c>
    </row>
    <row r="15" spans="1:9" ht="141" thickBot="1">
      <c r="A15" s="62">
        <v>19</v>
      </c>
      <c r="B15" s="69" t="s">
        <v>166</v>
      </c>
      <c r="C15" s="72" t="s">
        <v>180</v>
      </c>
      <c r="D15" s="65">
        <v>7.2</v>
      </c>
      <c r="E15" s="65">
        <v>8.76</v>
      </c>
      <c r="F15" s="65">
        <v>13.58</v>
      </c>
      <c r="G15" s="65">
        <v>161.96</v>
      </c>
      <c r="H15" s="65">
        <v>1.47</v>
      </c>
      <c r="I15" s="67">
        <v>19.48</v>
      </c>
    </row>
    <row r="16" spans="1:9" ht="70.5" thickBot="1">
      <c r="A16" s="62">
        <v>54</v>
      </c>
      <c r="B16" s="69" t="s">
        <v>51</v>
      </c>
      <c r="C16" s="74">
        <v>150</v>
      </c>
      <c r="D16" s="65">
        <v>0.42</v>
      </c>
      <c r="E16" s="65">
        <v>0</v>
      </c>
      <c r="F16" s="65">
        <v>17.45</v>
      </c>
      <c r="G16" s="65">
        <v>74</v>
      </c>
      <c r="H16" s="65">
        <v>0.38</v>
      </c>
      <c r="I16" s="67">
        <v>9</v>
      </c>
    </row>
    <row r="17" spans="1:9" ht="141" thickBot="1">
      <c r="A17" s="62" t="s">
        <v>36</v>
      </c>
      <c r="B17" s="69" t="s">
        <v>69</v>
      </c>
      <c r="C17" s="74">
        <v>25</v>
      </c>
      <c r="D17" s="65">
        <v>2</v>
      </c>
      <c r="E17" s="65">
        <v>0.25</v>
      </c>
      <c r="F17" s="65">
        <v>12.05</v>
      </c>
      <c r="G17" s="65">
        <v>59</v>
      </c>
      <c r="H17" s="65">
        <v>0</v>
      </c>
      <c r="I17" s="67" t="s">
        <v>36</v>
      </c>
    </row>
    <row r="18" spans="1:9" ht="141" thickBot="1">
      <c r="A18" s="62" t="s">
        <v>36</v>
      </c>
      <c r="B18" s="69" t="s">
        <v>85</v>
      </c>
      <c r="C18" s="74">
        <v>40</v>
      </c>
      <c r="D18" s="65">
        <v>2.24</v>
      </c>
      <c r="E18" s="65">
        <v>0.48</v>
      </c>
      <c r="F18" s="65">
        <v>19.76</v>
      </c>
      <c r="G18" s="65">
        <v>92.8</v>
      </c>
      <c r="H18" s="65">
        <v>0</v>
      </c>
      <c r="I18" s="67" t="s">
        <v>36</v>
      </c>
    </row>
    <row r="19" spans="1:9" ht="70.5" thickBot="1">
      <c r="A19" s="68"/>
      <c r="B19" s="73" t="s">
        <v>31</v>
      </c>
      <c r="C19" s="74"/>
      <c r="D19" s="91">
        <f>SUM(D13:D18)</f>
        <v>24.1</v>
      </c>
      <c r="E19" s="91">
        <f>SUM(E13:E18)</f>
        <v>17.349999999999998</v>
      </c>
      <c r="F19" s="91">
        <f>SUM(F13:F18)</f>
        <v>81.02</v>
      </c>
      <c r="G19" s="91">
        <f>SUM(G13:G18)</f>
        <v>598.43</v>
      </c>
      <c r="H19" s="91">
        <f>SUM(H13:H18)</f>
        <v>7.09</v>
      </c>
      <c r="I19" s="75"/>
    </row>
    <row r="20" spans="1:9" ht="70.5" thickBot="1">
      <c r="A20" s="86"/>
      <c r="B20" s="189" t="s">
        <v>30</v>
      </c>
      <c r="C20" s="190"/>
      <c r="D20" s="190"/>
      <c r="E20" s="190"/>
      <c r="F20" s="190"/>
      <c r="G20" s="190"/>
      <c r="H20" s="190"/>
      <c r="I20" s="191"/>
    </row>
    <row r="21" spans="1:9" ht="141" thickBot="1">
      <c r="A21" s="62">
        <v>4</v>
      </c>
      <c r="B21" s="69" t="s">
        <v>182</v>
      </c>
      <c r="C21" s="149" t="s">
        <v>201</v>
      </c>
      <c r="D21" s="65">
        <v>10.69</v>
      </c>
      <c r="E21" s="65">
        <v>11.66</v>
      </c>
      <c r="F21" s="65">
        <v>26.5</v>
      </c>
      <c r="G21" s="65">
        <v>292.69</v>
      </c>
      <c r="H21" s="65">
        <v>0.24</v>
      </c>
      <c r="I21" s="67">
        <v>4</v>
      </c>
    </row>
    <row r="22" spans="1:9" ht="70.5" thickBot="1">
      <c r="A22" s="62">
        <v>2</v>
      </c>
      <c r="B22" s="73" t="s">
        <v>8</v>
      </c>
      <c r="C22" s="149" t="s">
        <v>89</v>
      </c>
      <c r="D22" s="65">
        <v>0</v>
      </c>
      <c r="E22" s="65">
        <v>0</v>
      </c>
      <c r="F22" s="65">
        <v>11.98</v>
      </c>
      <c r="G22" s="65">
        <v>43</v>
      </c>
      <c r="H22" s="65">
        <v>0</v>
      </c>
      <c r="I22" s="75">
        <v>13</v>
      </c>
    </row>
    <row r="23" spans="1:9" ht="70.5" thickBot="1">
      <c r="A23" s="62"/>
      <c r="B23" s="69" t="s">
        <v>31</v>
      </c>
      <c r="C23" s="104"/>
      <c r="D23" s="65">
        <f>SUM(D21:D22)</f>
        <v>10.69</v>
      </c>
      <c r="E23" s="65">
        <f>SUM(E21:E22)</f>
        <v>11.66</v>
      </c>
      <c r="F23" s="65">
        <f>SUM(F21:F22)</f>
        <v>38.480000000000004</v>
      </c>
      <c r="G23" s="65">
        <f>SUM(G21:G22)</f>
        <v>335.69</v>
      </c>
      <c r="H23" s="65">
        <f>SUM(H21:H22)</f>
        <v>0.24</v>
      </c>
      <c r="I23" s="67"/>
    </row>
    <row r="24" spans="1:9" ht="70.5" thickBot="1">
      <c r="A24" s="62"/>
      <c r="B24" s="69"/>
      <c r="C24" s="104"/>
      <c r="D24" s="55" t="s">
        <v>1</v>
      </c>
      <c r="E24" s="56" t="s">
        <v>2</v>
      </c>
      <c r="F24" s="56" t="s">
        <v>3</v>
      </c>
      <c r="G24" s="76" t="s">
        <v>4</v>
      </c>
      <c r="H24" s="56" t="s">
        <v>5</v>
      </c>
      <c r="I24" s="67"/>
    </row>
    <row r="25" spans="1:9" ht="70.5" thickBot="1">
      <c r="A25" s="62"/>
      <c r="B25" s="77" t="s">
        <v>117</v>
      </c>
      <c r="C25" s="104"/>
      <c r="D25" s="65">
        <f>D8+D11+D19+D23</f>
        <v>46.31</v>
      </c>
      <c r="E25" s="65">
        <f>E8+E11+E19+E23</f>
        <v>43.17999999999999</v>
      </c>
      <c r="F25" s="65">
        <f>F8+F11+F19+F23</f>
        <v>201.91000000000003</v>
      </c>
      <c r="G25" s="65">
        <f>G8+G11+G19+G23</f>
        <v>1441.52</v>
      </c>
      <c r="H25" s="65">
        <f>H8+H11+H19+H23</f>
        <v>12.49</v>
      </c>
      <c r="I25" s="67"/>
    </row>
    <row r="26" spans="1:9" ht="70.5" thickBot="1">
      <c r="A26" s="62"/>
      <c r="B26" s="77" t="s">
        <v>12</v>
      </c>
      <c r="C26" s="104"/>
      <c r="D26" s="65">
        <v>41</v>
      </c>
      <c r="E26" s="65">
        <v>45</v>
      </c>
      <c r="F26" s="65">
        <v>196</v>
      </c>
      <c r="G26" s="65">
        <v>1350</v>
      </c>
      <c r="H26" s="65">
        <v>38</v>
      </c>
      <c r="I26" s="67"/>
    </row>
    <row r="27" spans="1:9" ht="139.5" thickBot="1">
      <c r="A27" s="78"/>
      <c r="B27" s="79" t="s">
        <v>13</v>
      </c>
      <c r="C27" s="89"/>
      <c r="D27" s="66">
        <f>D25*100/D26</f>
        <v>112.95121951219512</v>
      </c>
      <c r="E27" s="66">
        <f>E25*100/E26</f>
        <v>95.95555555555553</v>
      </c>
      <c r="F27" s="66">
        <f>F25*100/F26</f>
        <v>103.015306122449</v>
      </c>
      <c r="G27" s="66">
        <f>G25*100/G26</f>
        <v>106.77925925925926</v>
      </c>
      <c r="H27" s="66">
        <f>H25*100/H26</f>
        <v>32.86842105263158</v>
      </c>
      <c r="I27" s="80"/>
    </row>
    <row r="28" spans="1:9" ht="69.75">
      <c r="A28" s="81"/>
      <c r="B28" s="82"/>
      <c r="C28" s="83"/>
      <c r="D28" s="84"/>
      <c r="E28" s="84"/>
      <c r="F28" s="84"/>
      <c r="G28" s="84"/>
      <c r="H28" s="84"/>
      <c r="I28" s="81"/>
    </row>
    <row r="29" spans="1:9" ht="69.75">
      <c r="A29" s="81"/>
      <c r="B29" s="2" t="s">
        <v>99</v>
      </c>
      <c r="C29" s="2"/>
      <c r="E29" s="84"/>
      <c r="F29" s="84"/>
      <c r="G29" s="84"/>
      <c r="H29" s="84"/>
      <c r="I29" s="81"/>
    </row>
    <row r="30" spans="1:9" ht="81">
      <c r="A30" s="81"/>
      <c r="B30" s="2" t="s">
        <v>206</v>
      </c>
      <c r="I30" s="81"/>
    </row>
    <row r="31" spans="1:9" ht="69.75">
      <c r="A31" s="81"/>
      <c r="B31" s="2" t="s">
        <v>98</v>
      </c>
      <c r="I31" s="81"/>
    </row>
    <row r="32" spans="1:9" ht="69.75">
      <c r="A32" s="81"/>
      <c r="B32" s="2" t="s">
        <v>160</v>
      </c>
      <c r="I32" s="81"/>
    </row>
    <row r="33" spans="1:9" ht="70.5" thickBot="1">
      <c r="A33" s="81"/>
      <c r="B33" s="82"/>
      <c r="C33" s="83"/>
      <c r="D33" s="84"/>
      <c r="E33" s="84"/>
      <c r="F33" s="84"/>
      <c r="G33" s="84"/>
      <c r="H33" s="84"/>
      <c r="I33" s="81"/>
    </row>
    <row r="34" spans="1:9" ht="70.5" thickBot="1">
      <c r="A34" s="201" t="s">
        <v>32</v>
      </c>
      <c r="B34" s="192" t="s">
        <v>110</v>
      </c>
      <c r="C34" s="219" t="s">
        <v>111</v>
      </c>
      <c r="D34" s="189" t="s">
        <v>26</v>
      </c>
      <c r="E34" s="190"/>
      <c r="F34" s="191"/>
      <c r="G34" s="192" t="s">
        <v>63</v>
      </c>
      <c r="H34" s="192" t="s">
        <v>123</v>
      </c>
      <c r="I34" s="197" t="s">
        <v>122</v>
      </c>
    </row>
    <row r="35" spans="1:9" ht="70.5" thickBot="1">
      <c r="A35" s="202"/>
      <c r="B35" s="193"/>
      <c r="C35" s="214"/>
      <c r="D35" s="55" t="s">
        <v>1</v>
      </c>
      <c r="E35" s="56" t="s">
        <v>2</v>
      </c>
      <c r="F35" s="56" t="s">
        <v>3</v>
      </c>
      <c r="G35" s="193"/>
      <c r="H35" s="193"/>
      <c r="I35" s="198"/>
    </row>
    <row r="36" spans="1:9" ht="70.5" thickBot="1">
      <c r="A36" s="86"/>
      <c r="B36" s="58" t="s">
        <v>24</v>
      </c>
      <c r="C36" s="59"/>
      <c r="D36" s="59"/>
      <c r="E36" s="59"/>
      <c r="F36" s="59"/>
      <c r="G36" s="59"/>
      <c r="H36" s="59"/>
      <c r="I36" s="60"/>
    </row>
    <row r="37" spans="1:9" ht="70.5" thickBot="1">
      <c r="A37" s="86"/>
      <c r="B37" s="189" t="s">
        <v>6</v>
      </c>
      <c r="C37" s="190"/>
      <c r="D37" s="190"/>
      <c r="E37" s="190"/>
      <c r="F37" s="190"/>
      <c r="G37" s="190"/>
      <c r="H37" s="190"/>
      <c r="I37" s="191"/>
    </row>
    <row r="38" spans="1:9" ht="70.5" thickBot="1">
      <c r="A38" s="62">
        <v>1</v>
      </c>
      <c r="B38" s="73" t="s">
        <v>49</v>
      </c>
      <c r="C38" s="74">
        <v>200</v>
      </c>
      <c r="D38" s="65">
        <v>6.16</v>
      </c>
      <c r="E38" s="65">
        <v>6.12</v>
      </c>
      <c r="F38" s="65">
        <v>21.85</v>
      </c>
      <c r="G38" s="65">
        <v>165.33</v>
      </c>
      <c r="H38" s="65">
        <v>1</v>
      </c>
      <c r="I38" s="67">
        <v>1</v>
      </c>
    </row>
    <row r="39" spans="1:9" ht="141" thickBot="1">
      <c r="A39" s="62">
        <v>15</v>
      </c>
      <c r="B39" s="69" t="s">
        <v>100</v>
      </c>
      <c r="C39" s="74">
        <v>180</v>
      </c>
      <c r="D39" s="91">
        <v>3.72</v>
      </c>
      <c r="E39" s="91">
        <v>4.02</v>
      </c>
      <c r="F39" s="91">
        <v>17.8</v>
      </c>
      <c r="G39" s="91">
        <v>120</v>
      </c>
      <c r="H39" s="91">
        <v>1.56</v>
      </c>
      <c r="I39" s="67">
        <v>2</v>
      </c>
    </row>
    <row r="40" spans="1:9" ht="70.5" thickBot="1">
      <c r="A40" s="62"/>
      <c r="B40" s="69" t="s">
        <v>150</v>
      </c>
      <c r="C40" s="92">
        <v>9</v>
      </c>
      <c r="D40" s="65">
        <v>2.09</v>
      </c>
      <c r="E40" s="65">
        <v>2.6</v>
      </c>
      <c r="F40" s="65">
        <v>0</v>
      </c>
      <c r="G40" s="65">
        <v>32.63</v>
      </c>
      <c r="H40" s="65">
        <v>0.07</v>
      </c>
      <c r="I40" s="67">
        <v>95</v>
      </c>
    </row>
    <row r="41" spans="1:9" ht="70.5" thickBot="1">
      <c r="A41" s="62">
        <v>16</v>
      </c>
      <c r="B41" s="69" t="s">
        <v>43</v>
      </c>
      <c r="C41" s="149" t="s">
        <v>169</v>
      </c>
      <c r="D41" s="65">
        <v>1.94</v>
      </c>
      <c r="E41" s="65">
        <v>3.77</v>
      </c>
      <c r="F41" s="65">
        <v>12.36</v>
      </c>
      <c r="G41" s="65">
        <v>91</v>
      </c>
      <c r="H41" s="65">
        <v>0</v>
      </c>
      <c r="I41" s="67">
        <v>16</v>
      </c>
    </row>
    <row r="42" spans="1:9" ht="70.5" thickBot="1">
      <c r="A42" s="62"/>
      <c r="B42" s="69" t="s">
        <v>7</v>
      </c>
      <c r="C42" s="74"/>
      <c r="D42" s="65">
        <f>SUM(D38:D41)</f>
        <v>13.91</v>
      </c>
      <c r="E42" s="65">
        <f>SUM(E38:E41)</f>
        <v>16.51</v>
      </c>
      <c r="F42" s="65">
        <f>SUM(F38:F41)</f>
        <v>52.010000000000005</v>
      </c>
      <c r="G42" s="65">
        <f>SUM(G38:G41)</f>
        <v>408.96000000000004</v>
      </c>
      <c r="H42" s="65">
        <f>SUM(H38:H41)</f>
        <v>2.63</v>
      </c>
      <c r="I42" s="67"/>
    </row>
    <row r="43" spans="1:9" ht="70.5" thickBot="1">
      <c r="A43" s="86"/>
      <c r="B43" s="189" t="s">
        <v>64</v>
      </c>
      <c r="C43" s="190"/>
      <c r="D43" s="190"/>
      <c r="E43" s="190"/>
      <c r="F43" s="190"/>
      <c r="G43" s="190"/>
      <c r="H43" s="190"/>
      <c r="I43" s="191"/>
    </row>
    <row r="44" spans="1:9" ht="210.75" thickBot="1">
      <c r="A44" s="62" t="s">
        <v>36</v>
      </c>
      <c r="B44" s="69" t="s">
        <v>161</v>
      </c>
      <c r="C44" s="64" t="s">
        <v>197</v>
      </c>
      <c r="D44" s="65">
        <v>0.44</v>
      </c>
      <c r="E44" s="65">
        <v>0.44</v>
      </c>
      <c r="F44" s="65">
        <v>10.81</v>
      </c>
      <c r="G44" s="65">
        <v>51.89</v>
      </c>
      <c r="H44" s="65">
        <v>11.03</v>
      </c>
      <c r="I44" s="67">
        <v>76</v>
      </c>
    </row>
    <row r="45" spans="1:9" ht="70.5" thickBot="1">
      <c r="A45" s="62"/>
      <c r="B45" s="69" t="s">
        <v>7</v>
      </c>
      <c r="C45" s="104"/>
      <c r="D45" s="65">
        <f>SUM(D44:D44)</f>
        <v>0.44</v>
      </c>
      <c r="E45" s="65">
        <f>SUM(E44:E44)</f>
        <v>0.44</v>
      </c>
      <c r="F45" s="65">
        <f>SUM(F44:F44)</f>
        <v>10.81</v>
      </c>
      <c r="G45" s="65">
        <f>SUM(G44:G44)</f>
        <v>51.89</v>
      </c>
      <c r="H45" s="65">
        <f>SUM(H44:H44)</f>
        <v>11.03</v>
      </c>
      <c r="I45" s="67"/>
    </row>
    <row r="46" spans="1:9" ht="70.5" thickBot="1">
      <c r="A46" s="78"/>
      <c r="B46" s="189" t="s">
        <v>33</v>
      </c>
      <c r="C46" s="190"/>
      <c r="D46" s="190"/>
      <c r="E46" s="190"/>
      <c r="F46" s="190"/>
      <c r="G46" s="190"/>
      <c r="H46" s="190"/>
      <c r="I46" s="191"/>
    </row>
    <row r="47" spans="1:9" ht="281.25" thickBot="1">
      <c r="A47" s="68">
        <v>17</v>
      </c>
      <c r="B47" s="93" t="s">
        <v>193</v>
      </c>
      <c r="C47" s="64" t="s">
        <v>41</v>
      </c>
      <c r="D47" s="65">
        <v>0.48</v>
      </c>
      <c r="E47" s="65">
        <v>0.06</v>
      </c>
      <c r="F47" s="65">
        <v>1.5</v>
      </c>
      <c r="G47" s="65">
        <v>8.4</v>
      </c>
      <c r="H47" s="65">
        <v>6</v>
      </c>
      <c r="I47" s="75">
        <v>89</v>
      </c>
    </row>
    <row r="48" spans="1:9" ht="210.75" thickBot="1">
      <c r="A48" s="62">
        <v>34</v>
      </c>
      <c r="B48" s="69" t="s">
        <v>211</v>
      </c>
      <c r="C48" s="149" t="s">
        <v>199</v>
      </c>
      <c r="D48" s="65">
        <v>2.94</v>
      </c>
      <c r="E48" s="65">
        <v>4.09</v>
      </c>
      <c r="F48" s="65">
        <v>6.86</v>
      </c>
      <c r="G48" s="65">
        <v>88.49</v>
      </c>
      <c r="H48" s="65">
        <v>10.2</v>
      </c>
      <c r="I48" s="67">
        <v>34</v>
      </c>
    </row>
    <row r="49" spans="1:9" ht="141" thickBot="1">
      <c r="A49" s="62">
        <v>26</v>
      </c>
      <c r="B49" s="69" t="s">
        <v>185</v>
      </c>
      <c r="C49" s="104" t="s">
        <v>140</v>
      </c>
      <c r="D49" s="65">
        <v>16.19</v>
      </c>
      <c r="E49" s="65">
        <v>13.47</v>
      </c>
      <c r="F49" s="65">
        <v>20.48</v>
      </c>
      <c r="G49" s="65">
        <v>270</v>
      </c>
      <c r="H49" s="65">
        <v>2.63</v>
      </c>
      <c r="I49" s="75">
        <v>81</v>
      </c>
    </row>
    <row r="50" spans="1:9" ht="70.5" thickBot="1">
      <c r="A50" s="62">
        <v>9</v>
      </c>
      <c r="B50" s="69" t="s">
        <v>34</v>
      </c>
      <c r="C50" s="70">
        <v>160</v>
      </c>
      <c r="D50" s="65">
        <v>0</v>
      </c>
      <c r="E50" s="65">
        <v>0</v>
      </c>
      <c r="F50" s="65">
        <v>22.95</v>
      </c>
      <c r="G50" s="65">
        <v>88</v>
      </c>
      <c r="H50" s="65">
        <v>0</v>
      </c>
      <c r="I50" s="67">
        <v>20</v>
      </c>
    </row>
    <row r="51" spans="1:9" ht="141" thickBot="1">
      <c r="A51" s="62" t="s">
        <v>36</v>
      </c>
      <c r="B51" s="69" t="s">
        <v>69</v>
      </c>
      <c r="C51" s="74">
        <v>25</v>
      </c>
      <c r="D51" s="65">
        <v>2</v>
      </c>
      <c r="E51" s="65">
        <v>0.25</v>
      </c>
      <c r="F51" s="65">
        <v>12.05</v>
      </c>
      <c r="G51" s="65">
        <v>59</v>
      </c>
      <c r="H51" s="65">
        <v>0</v>
      </c>
      <c r="I51" s="67" t="s">
        <v>36</v>
      </c>
    </row>
    <row r="52" spans="1:9" ht="141" thickBot="1">
      <c r="A52" s="62" t="s">
        <v>36</v>
      </c>
      <c r="B52" s="69" t="s">
        <v>85</v>
      </c>
      <c r="C52" s="74">
        <v>40</v>
      </c>
      <c r="D52" s="65">
        <v>2.24</v>
      </c>
      <c r="E52" s="65">
        <v>0.48</v>
      </c>
      <c r="F52" s="65">
        <v>19.76</v>
      </c>
      <c r="G52" s="65">
        <v>92.8</v>
      </c>
      <c r="H52" s="65">
        <v>0</v>
      </c>
      <c r="I52" s="67" t="s">
        <v>36</v>
      </c>
    </row>
    <row r="53" spans="1:9" ht="70.5" thickBot="1">
      <c r="A53" s="78"/>
      <c r="B53" s="69" t="s">
        <v>7</v>
      </c>
      <c r="C53" s="104"/>
      <c r="D53" s="65">
        <f>SUM(D47:D52)</f>
        <v>23.85</v>
      </c>
      <c r="E53" s="65">
        <f>SUM(E47:E52)</f>
        <v>18.35</v>
      </c>
      <c r="F53" s="65">
        <f>SUM(F47:F52)</f>
        <v>83.60000000000001</v>
      </c>
      <c r="G53" s="65">
        <f>SUM(G47:G52)</f>
        <v>606.6899999999999</v>
      </c>
      <c r="H53" s="65">
        <f>SUM(H47:H52)</f>
        <v>18.83</v>
      </c>
      <c r="I53" s="80"/>
    </row>
    <row r="54" spans="1:9" ht="70.5" thickBot="1">
      <c r="A54" s="86"/>
      <c r="B54" s="189" t="s">
        <v>30</v>
      </c>
      <c r="C54" s="190"/>
      <c r="D54" s="190"/>
      <c r="E54" s="190"/>
      <c r="F54" s="190"/>
      <c r="G54" s="190"/>
      <c r="H54" s="190"/>
      <c r="I54" s="191"/>
    </row>
    <row r="55" spans="1:9" ht="141" thickBot="1">
      <c r="A55" s="78"/>
      <c r="B55" s="69" t="s">
        <v>217</v>
      </c>
      <c r="C55" s="64" t="s">
        <v>218</v>
      </c>
      <c r="D55" s="65">
        <v>6.56</v>
      </c>
      <c r="E55" s="65">
        <v>13.22</v>
      </c>
      <c r="F55" s="65">
        <v>38.54</v>
      </c>
      <c r="G55" s="65">
        <v>316.5</v>
      </c>
      <c r="H55" s="71">
        <v>0.39</v>
      </c>
      <c r="I55" s="75">
        <v>92</v>
      </c>
    </row>
    <row r="56" spans="1:9" ht="70.5" thickBot="1">
      <c r="A56" s="95">
        <v>59</v>
      </c>
      <c r="B56" s="73" t="s">
        <v>10</v>
      </c>
      <c r="C56" s="74" t="s">
        <v>90</v>
      </c>
      <c r="D56" s="91">
        <v>0.04</v>
      </c>
      <c r="E56" s="91">
        <v>0</v>
      </c>
      <c r="F56" s="91">
        <v>12.13</v>
      </c>
      <c r="G56" s="91">
        <v>47</v>
      </c>
      <c r="H56" s="91">
        <v>2</v>
      </c>
      <c r="I56" s="96">
        <v>31</v>
      </c>
    </row>
    <row r="57" spans="1:9" ht="70.5" thickBot="1">
      <c r="A57" s="78"/>
      <c r="B57" s="69" t="s">
        <v>7</v>
      </c>
      <c r="C57" s="104"/>
      <c r="D57" s="65">
        <f>SUM(D55:D56)</f>
        <v>6.6</v>
      </c>
      <c r="E57" s="65">
        <f>SUM(E55:E56)</f>
        <v>13.22</v>
      </c>
      <c r="F57" s="65">
        <f>SUM(F55:F56)</f>
        <v>50.67</v>
      </c>
      <c r="G57" s="65">
        <f>SUM(G55:G56)</f>
        <v>363.5</v>
      </c>
      <c r="H57" s="65">
        <f>SUM(H55:H56)</f>
        <v>2.39</v>
      </c>
      <c r="I57" s="80"/>
    </row>
    <row r="58" spans="1:9" ht="70.5" thickBot="1">
      <c r="A58" s="62"/>
      <c r="B58" s="69"/>
      <c r="C58" s="104"/>
      <c r="D58" s="55" t="s">
        <v>1</v>
      </c>
      <c r="E58" s="56" t="s">
        <v>2</v>
      </c>
      <c r="F58" s="56" t="s">
        <v>3</v>
      </c>
      <c r="G58" s="76" t="s">
        <v>4</v>
      </c>
      <c r="H58" s="56" t="s">
        <v>5</v>
      </c>
      <c r="I58" s="67"/>
    </row>
    <row r="59" spans="1:9" ht="70.5" thickBot="1">
      <c r="A59" s="62"/>
      <c r="B59" s="77" t="s">
        <v>121</v>
      </c>
      <c r="C59" s="104"/>
      <c r="D59" s="65">
        <f>D42+D45+D53+D57</f>
        <v>44.800000000000004</v>
      </c>
      <c r="E59" s="65">
        <f>E42+E45+E53+E57</f>
        <v>48.52</v>
      </c>
      <c r="F59" s="65">
        <f>F42+F45+F53+F57</f>
        <v>197.09000000000003</v>
      </c>
      <c r="G59" s="65">
        <f>G42+G45+G53+G57</f>
        <v>1431.04</v>
      </c>
      <c r="H59" s="65">
        <f>H42+H45+H53+H57</f>
        <v>34.879999999999995</v>
      </c>
      <c r="I59" s="67"/>
    </row>
    <row r="60" spans="1:9" ht="70.5" thickBot="1">
      <c r="A60" s="62"/>
      <c r="B60" s="77" t="s">
        <v>12</v>
      </c>
      <c r="C60" s="104"/>
      <c r="D60" s="65">
        <v>41</v>
      </c>
      <c r="E60" s="65">
        <v>45</v>
      </c>
      <c r="F60" s="65">
        <v>196</v>
      </c>
      <c r="G60" s="65">
        <v>1350</v>
      </c>
      <c r="H60" s="65">
        <v>38</v>
      </c>
      <c r="I60" s="67"/>
    </row>
    <row r="61" spans="1:9" ht="139.5" thickBot="1">
      <c r="A61" s="78"/>
      <c r="B61" s="79" t="s">
        <v>13</v>
      </c>
      <c r="C61" s="89"/>
      <c r="D61" s="66">
        <f>D59*100/D60</f>
        <v>109.26829268292683</v>
      </c>
      <c r="E61" s="66">
        <f>E59*100/E60</f>
        <v>107.82222222222222</v>
      </c>
      <c r="F61" s="66">
        <f>F59*100/F60</f>
        <v>100.55612244897961</v>
      </c>
      <c r="G61" s="66">
        <f>G59*100/G60</f>
        <v>106.00296296296297</v>
      </c>
      <c r="H61" s="66">
        <f>H59*100/H60</f>
        <v>91.78947368421052</v>
      </c>
      <c r="I61" s="80"/>
    </row>
    <row r="62" spans="1:10" ht="69.75">
      <c r="A62" s="81"/>
      <c r="B62" s="82"/>
      <c r="C62" s="83"/>
      <c r="D62" s="84"/>
      <c r="E62" s="84"/>
      <c r="F62" s="84"/>
      <c r="G62" s="84"/>
      <c r="H62" s="84"/>
      <c r="I62" s="81"/>
      <c r="J62" s="2"/>
    </row>
    <row r="63" spans="1:10" ht="69.75">
      <c r="A63" s="81"/>
      <c r="B63" s="2" t="s">
        <v>99</v>
      </c>
      <c r="C63" s="2"/>
      <c r="E63" s="84"/>
      <c r="F63" s="84"/>
      <c r="G63" s="84"/>
      <c r="H63" s="84"/>
      <c r="I63" s="81"/>
      <c r="J63" s="2"/>
    </row>
    <row r="64" spans="1:10" s="98" customFormat="1" ht="81">
      <c r="A64" s="81"/>
      <c r="B64" s="2" t="s">
        <v>206</v>
      </c>
      <c r="C64" s="85"/>
      <c r="D64" s="2"/>
      <c r="E64" s="2"/>
      <c r="F64" s="2"/>
      <c r="G64" s="2"/>
      <c r="H64" s="2"/>
      <c r="I64" s="81"/>
      <c r="J64" s="97"/>
    </row>
    <row r="65" spans="1:10" s="98" customFormat="1" ht="69.75">
      <c r="A65" s="81"/>
      <c r="B65" s="2" t="s">
        <v>98</v>
      </c>
      <c r="C65" s="85"/>
      <c r="D65" s="2"/>
      <c r="E65" s="2"/>
      <c r="F65" s="2"/>
      <c r="G65" s="2"/>
      <c r="H65" s="2"/>
      <c r="I65" s="81"/>
      <c r="J65" s="97"/>
    </row>
    <row r="66" spans="1:10" s="98" customFormat="1" ht="69.75">
      <c r="A66" s="81"/>
      <c r="B66" s="2" t="s">
        <v>160</v>
      </c>
      <c r="C66" s="85"/>
      <c r="D66" s="2"/>
      <c r="E66" s="2"/>
      <c r="F66" s="2"/>
      <c r="G66" s="2"/>
      <c r="H66" s="2"/>
      <c r="I66" s="81"/>
      <c r="J66" s="97"/>
    </row>
    <row r="67" spans="1:10" s="98" customFormat="1" ht="70.5" thickBot="1">
      <c r="A67" s="81"/>
      <c r="B67" s="2"/>
      <c r="C67" s="85"/>
      <c r="D67" s="2"/>
      <c r="E67" s="2"/>
      <c r="F67" s="2"/>
      <c r="G67" s="2"/>
      <c r="H67" s="2"/>
      <c r="I67" s="81"/>
      <c r="J67" s="97"/>
    </row>
    <row r="68" spans="1:9" s="98" customFormat="1" ht="70.5" thickBot="1">
      <c r="A68" s="201" t="s">
        <v>32</v>
      </c>
      <c r="B68" s="192" t="s">
        <v>110</v>
      </c>
      <c r="C68" s="219" t="s">
        <v>111</v>
      </c>
      <c r="D68" s="189" t="s">
        <v>26</v>
      </c>
      <c r="E68" s="190"/>
      <c r="F68" s="191"/>
      <c r="G68" s="192" t="s">
        <v>63</v>
      </c>
      <c r="H68" s="192" t="s">
        <v>123</v>
      </c>
      <c r="I68" s="197" t="s">
        <v>122</v>
      </c>
    </row>
    <row r="69" spans="1:9" ht="70.5" thickBot="1">
      <c r="A69" s="202"/>
      <c r="B69" s="193"/>
      <c r="C69" s="214"/>
      <c r="D69" s="55" t="s">
        <v>1</v>
      </c>
      <c r="E69" s="56" t="s">
        <v>2</v>
      </c>
      <c r="F69" s="56" t="s">
        <v>3</v>
      </c>
      <c r="G69" s="193"/>
      <c r="H69" s="193"/>
      <c r="I69" s="198"/>
    </row>
    <row r="70" spans="1:9" ht="70.5" thickBot="1">
      <c r="A70" s="99"/>
      <c r="B70" s="58" t="s">
        <v>23</v>
      </c>
      <c r="C70" s="59"/>
      <c r="D70" s="59"/>
      <c r="E70" s="59"/>
      <c r="F70" s="59"/>
      <c r="G70" s="59"/>
      <c r="H70" s="59"/>
      <c r="I70" s="60"/>
    </row>
    <row r="71" spans="1:9" ht="70.5" thickBot="1">
      <c r="A71" s="99"/>
      <c r="B71" s="189" t="s">
        <v>6</v>
      </c>
      <c r="C71" s="190"/>
      <c r="D71" s="190"/>
      <c r="E71" s="190"/>
      <c r="F71" s="190"/>
      <c r="G71" s="190"/>
      <c r="H71" s="190"/>
      <c r="I71" s="191"/>
    </row>
    <row r="72" spans="1:9" ht="141" thickBot="1">
      <c r="A72" s="62"/>
      <c r="B72" s="69" t="s">
        <v>22</v>
      </c>
      <c r="C72" s="104" t="s">
        <v>198</v>
      </c>
      <c r="D72" s="65">
        <v>7.84</v>
      </c>
      <c r="E72" s="65">
        <v>8.1</v>
      </c>
      <c r="F72" s="65">
        <v>22.98</v>
      </c>
      <c r="G72" s="65">
        <v>197.5</v>
      </c>
      <c r="H72" s="65">
        <v>0.5</v>
      </c>
      <c r="I72" s="67">
        <v>39</v>
      </c>
    </row>
    <row r="73" spans="1:9" ht="141" thickBot="1">
      <c r="A73" s="62">
        <v>2</v>
      </c>
      <c r="B73" s="69" t="s">
        <v>144</v>
      </c>
      <c r="C73" s="70">
        <v>180</v>
      </c>
      <c r="D73" s="65">
        <v>2.88</v>
      </c>
      <c r="E73" s="65">
        <v>3.24</v>
      </c>
      <c r="F73" s="65">
        <v>25.09</v>
      </c>
      <c r="G73" s="65">
        <v>141</v>
      </c>
      <c r="H73" s="71">
        <v>0.36</v>
      </c>
      <c r="I73" s="67">
        <v>85</v>
      </c>
    </row>
    <row r="74" spans="1:9" ht="141" thickBot="1">
      <c r="A74" s="62">
        <v>3</v>
      </c>
      <c r="B74" s="69" t="s">
        <v>44</v>
      </c>
      <c r="C74" s="104" t="s">
        <v>168</v>
      </c>
      <c r="D74" s="65">
        <v>4.03</v>
      </c>
      <c r="E74" s="65">
        <v>6.42</v>
      </c>
      <c r="F74" s="65">
        <v>12.36</v>
      </c>
      <c r="G74" s="65">
        <v>124</v>
      </c>
      <c r="H74" s="65">
        <v>0.06</v>
      </c>
      <c r="I74" s="67">
        <v>3</v>
      </c>
    </row>
    <row r="75" spans="1:9" ht="70.5" thickBot="1">
      <c r="A75" s="62"/>
      <c r="B75" s="69" t="s">
        <v>7</v>
      </c>
      <c r="C75" s="91"/>
      <c r="D75" s="65">
        <f>SUM(D72:D74)</f>
        <v>14.75</v>
      </c>
      <c r="E75" s="65">
        <f>SUM(E72:E74)</f>
        <v>17.759999999999998</v>
      </c>
      <c r="F75" s="65">
        <f>SUM(F72:F74)</f>
        <v>60.43</v>
      </c>
      <c r="G75" s="65">
        <f>SUM(G72:G74)</f>
        <v>462.5</v>
      </c>
      <c r="H75" s="65">
        <f>SUM(H72:H74)</f>
        <v>0.9199999999999999</v>
      </c>
      <c r="I75" s="67"/>
    </row>
    <row r="76" spans="1:9" ht="70.5" thickBot="1">
      <c r="A76" s="86"/>
      <c r="B76" s="189" t="s">
        <v>64</v>
      </c>
      <c r="C76" s="190"/>
      <c r="D76" s="190"/>
      <c r="E76" s="190"/>
      <c r="F76" s="190"/>
      <c r="G76" s="190"/>
      <c r="H76" s="190"/>
      <c r="I76" s="191"/>
    </row>
    <row r="77" spans="1:9" ht="70.5" thickBot="1">
      <c r="A77" s="62" t="s">
        <v>36</v>
      </c>
      <c r="B77" s="73" t="s">
        <v>156</v>
      </c>
      <c r="C77" s="64" t="s">
        <v>29</v>
      </c>
      <c r="D77" s="65">
        <v>0.3</v>
      </c>
      <c r="E77" s="65">
        <v>0.16</v>
      </c>
      <c r="F77" s="65">
        <v>15.16</v>
      </c>
      <c r="G77" s="65">
        <v>69</v>
      </c>
      <c r="H77" s="65">
        <v>3</v>
      </c>
      <c r="I77" s="67" t="s">
        <v>36</v>
      </c>
    </row>
    <row r="78" spans="1:9" ht="70.5" thickBot="1">
      <c r="A78" s="62"/>
      <c r="B78" s="69" t="s">
        <v>7</v>
      </c>
      <c r="C78" s="104"/>
      <c r="D78" s="65">
        <f>SUM(D77:D77)</f>
        <v>0.3</v>
      </c>
      <c r="E78" s="65">
        <f>SUM(E77:E77)</f>
        <v>0.16</v>
      </c>
      <c r="F78" s="65">
        <f>SUM(F77:F77)</f>
        <v>15.16</v>
      </c>
      <c r="G78" s="65">
        <f>SUM(G77:G77)</f>
        <v>69</v>
      </c>
      <c r="H78" s="65">
        <f>SUM(H77:H77)</f>
        <v>3</v>
      </c>
      <c r="I78" s="67"/>
    </row>
    <row r="79" spans="1:9" ht="70.5" thickBot="1">
      <c r="A79" s="57"/>
      <c r="B79" s="189" t="s">
        <v>33</v>
      </c>
      <c r="C79" s="190"/>
      <c r="D79" s="190"/>
      <c r="E79" s="190"/>
      <c r="F79" s="190"/>
      <c r="G79" s="190"/>
      <c r="H79" s="190"/>
      <c r="I79" s="191"/>
    </row>
    <row r="80" spans="1:9" ht="70.5" thickBot="1">
      <c r="A80" s="62">
        <v>24</v>
      </c>
      <c r="B80" s="100" t="s">
        <v>104</v>
      </c>
      <c r="C80" s="150" t="s">
        <v>41</v>
      </c>
      <c r="D80" s="102">
        <v>0.74</v>
      </c>
      <c r="E80" s="102">
        <v>4.54</v>
      </c>
      <c r="F80" s="102">
        <v>3.73</v>
      </c>
      <c r="G80" s="102">
        <v>61</v>
      </c>
      <c r="H80" s="102">
        <v>4</v>
      </c>
      <c r="I80" s="103">
        <v>66</v>
      </c>
    </row>
    <row r="81" spans="1:9" ht="141" thickBot="1">
      <c r="A81" s="62">
        <v>25</v>
      </c>
      <c r="B81" s="69" t="s">
        <v>45</v>
      </c>
      <c r="C81" s="149" t="s">
        <v>199</v>
      </c>
      <c r="D81" s="65">
        <v>3.27</v>
      </c>
      <c r="E81" s="65">
        <v>4.09</v>
      </c>
      <c r="F81" s="65">
        <v>16.75</v>
      </c>
      <c r="G81" s="65">
        <v>110.11</v>
      </c>
      <c r="H81" s="65">
        <v>6.57</v>
      </c>
      <c r="I81" s="67">
        <v>25</v>
      </c>
    </row>
    <row r="82" spans="1:9" ht="141" thickBot="1">
      <c r="A82" s="62">
        <v>6</v>
      </c>
      <c r="B82" s="69" t="s">
        <v>52</v>
      </c>
      <c r="C82" s="104" t="s">
        <v>204</v>
      </c>
      <c r="D82" s="65">
        <v>7.8</v>
      </c>
      <c r="E82" s="65">
        <v>4.35</v>
      </c>
      <c r="F82" s="65">
        <v>28.31</v>
      </c>
      <c r="G82" s="65">
        <v>114</v>
      </c>
      <c r="H82" s="65">
        <v>0.43</v>
      </c>
      <c r="I82" s="75">
        <v>29</v>
      </c>
    </row>
    <row r="83" spans="1:9" ht="70.5" thickBot="1">
      <c r="A83" s="62">
        <v>7</v>
      </c>
      <c r="B83" s="69" t="s">
        <v>97</v>
      </c>
      <c r="C83" s="74">
        <v>40</v>
      </c>
      <c r="D83" s="65">
        <v>0.33</v>
      </c>
      <c r="E83" s="65">
        <v>1.28</v>
      </c>
      <c r="F83" s="65">
        <v>1.89</v>
      </c>
      <c r="G83" s="65">
        <v>19.43</v>
      </c>
      <c r="H83" s="65">
        <v>0.55</v>
      </c>
      <c r="I83" s="67">
        <v>7</v>
      </c>
    </row>
    <row r="84" spans="1:9" ht="70.5" thickBot="1">
      <c r="A84" s="62">
        <v>27</v>
      </c>
      <c r="B84" s="69" t="s">
        <v>177</v>
      </c>
      <c r="C84" s="70">
        <v>120</v>
      </c>
      <c r="D84" s="65">
        <v>2.27</v>
      </c>
      <c r="E84" s="65">
        <v>3.88</v>
      </c>
      <c r="F84" s="65">
        <v>14.94</v>
      </c>
      <c r="G84" s="65">
        <v>111</v>
      </c>
      <c r="H84" s="65">
        <v>8.28</v>
      </c>
      <c r="I84" s="75">
        <v>84</v>
      </c>
    </row>
    <row r="85" spans="1:9" ht="141" thickBot="1">
      <c r="A85" s="62">
        <v>20</v>
      </c>
      <c r="B85" s="73" t="s">
        <v>196</v>
      </c>
      <c r="C85" s="64" t="s">
        <v>107</v>
      </c>
      <c r="D85" s="65">
        <v>0.24</v>
      </c>
      <c r="E85" s="65">
        <v>0</v>
      </c>
      <c r="F85" s="65">
        <v>38.76</v>
      </c>
      <c r="G85" s="65">
        <v>150.36</v>
      </c>
      <c r="H85" s="65">
        <v>2.4</v>
      </c>
      <c r="I85" s="75">
        <v>88</v>
      </c>
    </row>
    <row r="86" spans="1:9" ht="141" thickBot="1">
      <c r="A86" s="62" t="s">
        <v>36</v>
      </c>
      <c r="B86" s="69" t="s">
        <v>69</v>
      </c>
      <c r="C86" s="74">
        <v>25</v>
      </c>
      <c r="D86" s="65">
        <v>2</v>
      </c>
      <c r="E86" s="65">
        <v>0.25</v>
      </c>
      <c r="F86" s="65">
        <v>12.05</v>
      </c>
      <c r="G86" s="65">
        <v>59</v>
      </c>
      <c r="H86" s="65">
        <v>0</v>
      </c>
      <c r="I86" s="67" t="s">
        <v>36</v>
      </c>
    </row>
    <row r="87" spans="1:9" ht="141" thickBot="1">
      <c r="A87" s="62" t="s">
        <v>36</v>
      </c>
      <c r="B87" s="69" t="s">
        <v>85</v>
      </c>
      <c r="C87" s="74">
        <v>40</v>
      </c>
      <c r="D87" s="65">
        <v>2.24</v>
      </c>
      <c r="E87" s="65">
        <v>0.48</v>
      </c>
      <c r="F87" s="65">
        <v>19.76</v>
      </c>
      <c r="G87" s="65">
        <v>92.8</v>
      </c>
      <c r="H87" s="65">
        <v>0</v>
      </c>
      <c r="I87" s="67" t="s">
        <v>36</v>
      </c>
    </row>
    <row r="88" spans="1:9" ht="70.5" thickBot="1">
      <c r="A88" s="62"/>
      <c r="B88" s="69" t="s">
        <v>7</v>
      </c>
      <c r="C88" s="74"/>
      <c r="D88" s="65">
        <f>SUM(D80:D87)</f>
        <v>18.89</v>
      </c>
      <c r="E88" s="65">
        <f>SUM(E80:E87)</f>
        <v>18.869999999999997</v>
      </c>
      <c r="F88" s="65">
        <f>SUM(F80:F87)</f>
        <v>136.19</v>
      </c>
      <c r="G88" s="65">
        <f>SUM(G80:G87)</f>
        <v>717.7</v>
      </c>
      <c r="H88" s="65">
        <f>SUM(H80:H87)</f>
        <v>22.229999999999997</v>
      </c>
      <c r="I88" s="67"/>
    </row>
    <row r="89" spans="1:9" ht="70.5" thickBot="1">
      <c r="A89" s="86"/>
      <c r="B89" s="189" t="s">
        <v>30</v>
      </c>
      <c r="C89" s="190"/>
      <c r="D89" s="190"/>
      <c r="E89" s="190"/>
      <c r="F89" s="190"/>
      <c r="G89" s="190"/>
      <c r="H89" s="190"/>
      <c r="I89" s="191"/>
    </row>
    <row r="90" spans="1:9" ht="141" thickBot="1">
      <c r="A90" s="62">
        <v>21</v>
      </c>
      <c r="B90" s="69" t="s">
        <v>129</v>
      </c>
      <c r="C90" s="104" t="s">
        <v>107</v>
      </c>
      <c r="D90" s="91">
        <v>5.22</v>
      </c>
      <c r="E90" s="91">
        <v>5.76</v>
      </c>
      <c r="F90" s="91">
        <v>7.2</v>
      </c>
      <c r="G90" s="91">
        <v>106.2</v>
      </c>
      <c r="H90" s="91">
        <v>1.26</v>
      </c>
      <c r="I90" s="67">
        <v>21.74</v>
      </c>
    </row>
    <row r="91" spans="1:9" ht="141" thickBot="1">
      <c r="A91" s="62"/>
      <c r="B91" s="69" t="s">
        <v>136</v>
      </c>
      <c r="C91" s="104" t="s">
        <v>202</v>
      </c>
      <c r="D91" s="65">
        <v>6.48</v>
      </c>
      <c r="E91" s="65">
        <v>8.78</v>
      </c>
      <c r="F91" s="65">
        <v>33.17</v>
      </c>
      <c r="G91" s="65">
        <v>222</v>
      </c>
      <c r="H91" s="65">
        <v>1.1</v>
      </c>
      <c r="I91" s="67">
        <v>79</v>
      </c>
    </row>
    <row r="92" spans="1:9" ht="70.5" thickBot="1">
      <c r="A92" s="62"/>
      <c r="B92" s="69" t="s">
        <v>7</v>
      </c>
      <c r="C92" s="74"/>
      <c r="D92" s="65">
        <f>SUM(D90:D91)</f>
        <v>11.7</v>
      </c>
      <c r="E92" s="65">
        <f>SUM(E90:E91)</f>
        <v>14.54</v>
      </c>
      <c r="F92" s="65">
        <f>SUM(F90:F91)</f>
        <v>40.370000000000005</v>
      </c>
      <c r="G92" s="65">
        <f>SUM(G90:G91)</f>
        <v>328.2</v>
      </c>
      <c r="H92" s="65">
        <f>SUM(H90:H91)</f>
        <v>2.3600000000000003</v>
      </c>
      <c r="I92" s="67"/>
    </row>
    <row r="93" spans="1:9" ht="70.5" thickBot="1">
      <c r="A93" s="62"/>
      <c r="B93" s="69"/>
      <c r="C93" s="104"/>
      <c r="D93" s="55" t="s">
        <v>1</v>
      </c>
      <c r="E93" s="56" t="s">
        <v>2</v>
      </c>
      <c r="F93" s="56" t="s">
        <v>3</v>
      </c>
      <c r="G93" s="76" t="s">
        <v>4</v>
      </c>
      <c r="H93" s="56" t="s">
        <v>5</v>
      </c>
      <c r="I93" s="67"/>
    </row>
    <row r="94" spans="1:9" ht="70.5" thickBot="1">
      <c r="A94" s="62"/>
      <c r="B94" s="77" t="s">
        <v>120</v>
      </c>
      <c r="C94" s="104"/>
      <c r="D94" s="65">
        <f>SUM(D75+D78+D88+D92)</f>
        <v>45.64</v>
      </c>
      <c r="E94" s="65">
        <f>SUM(E75+E78+E88+E92)</f>
        <v>51.32999999999999</v>
      </c>
      <c r="F94" s="65">
        <f>SUM(F75+F78+F88+F92)</f>
        <v>252.15</v>
      </c>
      <c r="G94" s="65">
        <f>SUM(G75+G78+G88+G92)</f>
        <v>1577.4</v>
      </c>
      <c r="H94" s="65">
        <f>SUM(H75+H78+H88+H92)</f>
        <v>28.509999999999998</v>
      </c>
      <c r="I94" s="67"/>
    </row>
    <row r="95" spans="1:9" ht="70.5" thickBot="1">
      <c r="A95" s="62"/>
      <c r="B95" s="77" t="s">
        <v>12</v>
      </c>
      <c r="C95" s="104"/>
      <c r="D95" s="65">
        <v>41</v>
      </c>
      <c r="E95" s="65">
        <v>45</v>
      </c>
      <c r="F95" s="65">
        <v>196</v>
      </c>
      <c r="G95" s="65">
        <v>1350</v>
      </c>
      <c r="H95" s="65">
        <v>38</v>
      </c>
      <c r="I95" s="67"/>
    </row>
    <row r="96" spans="1:9" ht="139.5" thickBot="1">
      <c r="A96" s="78"/>
      <c r="B96" s="79" t="s">
        <v>13</v>
      </c>
      <c r="C96" s="89"/>
      <c r="D96" s="66">
        <f>D94*100/D95</f>
        <v>111.3170731707317</v>
      </c>
      <c r="E96" s="66">
        <f>E94*100/E95</f>
        <v>114.06666666666665</v>
      </c>
      <c r="F96" s="66">
        <f>F94*100/F95</f>
        <v>128.64795918367346</v>
      </c>
      <c r="G96" s="66">
        <f>G94*100/G95</f>
        <v>116.84444444444445</v>
      </c>
      <c r="H96" s="66">
        <f>H94*100/H95</f>
        <v>75.02631578947368</v>
      </c>
      <c r="I96" s="80"/>
    </row>
    <row r="97" spans="1:10" ht="69.75">
      <c r="A97" s="81"/>
      <c r="B97" s="2"/>
      <c r="C97" s="2"/>
      <c r="E97" s="84"/>
      <c r="F97" s="84"/>
      <c r="G97" s="84"/>
      <c r="H97" s="84"/>
      <c r="I97" s="81"/>
      <c r="J97" s="2"/>
    </row>
    <row r="98" spans="1:10" ht="69.75">
      <c r="A98" s="81"/>
      <c r="B98" s="2" t="s">
        <v>99</v>
      </c>
      <c r="C98" s="2"/>
      <c r="E98" s="84"/>
      <c r="F98" s="84"/>
      <c r="G98" s="84"/>
      <c r="H98" s="84"/>
      <c r="I98" s="81"/>
      <c r="J98" s="2"/>
    </row>
    <row r="99" spans="1:10" ht="81">
      <c r="A99" s="81"/>
      <c r="B99" s="2" t="s">
        <v>206</v>
      </c>
      <c r="I99" s="81"/>
      <c r="J99" s="2"/>
    </row>
    <row r="100" spans="1:10" ht="69.75">
      <c r="A100" s="81"/>
      <c r="B100" s="2" t="s">
        <v>98</v>
      </c>
      <c r="I100" s="81"/>
      <c r="J100" s="2"/>
    </row>
    <row r="101" spans="1:10" ht="70.5" thickBot="1">
      <c r="A101" s="81"/>
      <c r="B101" s="2" t="s">
        <v>160</v>
      </c>
      <c r="I101" s="81"/>
      <c r="J101" s="2"/>
    </row>
    <row r="102" spans="1:9" ht="70.5" thickBot="1">
      <c r="A102" s="201" t="s">
        <v>32</v>
      </c>
      <c r="B102" s="192" t="s">
        <v>110</v>
      </c>
      <c r="C102" s="219" t="s">
        <v>111</v>
      </c>
      <c r="D102" s="189" t="s">
        <v>26</v>
      </c>
      <c r="E102" s="190"/>
      <c r="F102" s="191"/>
      <c r="G102" s="192" t="s">
        <v>63</v>
      </c>
      <c r="H102" s="192" t="s">
        <v>123</v>
      </c>
      <c r="I102" s="197" t="s">
        <v>122</v>
      </c>
    </row>
    <row r="103" spans="1:9" ht="70.5" thickBot="1">
      <c r="A103" s="202"/>
      <c r="B103" s="193"/>
      <c r="C103" s="214"/>
      <c r="D103" s="55" t="s">
        <v>1</v>
      </c>
      <c r="E103" s="56" t="s">
        <v>2</v>
      </c>
      <c r="F103" s="56" t="s">
        <v>3</v>
      </c>
      <c r="G103" s="193"/>
      <c r="H103" s="193"/>
      <c r="I103" s="198"/>
    </row>
    <row r="104" spans="1:9" ht="70.5" thickBot="1">
      <c r="A104" s="86"/>
      <c r="B104" s="58" t="s">
        <v>19</v>
      </c>
      <c r="C104" s="59"/>
      <c r="D104" s="59"/>
      <c r="E104" s="59"/>
      <c r="F104" s="59"/>
      <c r="G104" s="59"/>
      <c r="H104" s="59"/>
      <c r="I104" s="60"/>
    </row>
    <row r="105" spans="1:9" ht="70.5" thickBot="1">
      <c r="A105" s="86"/>
      <c r="B105" s="189" t="s">
        <v>6</v>
      </c>
      <c r="C105" s="190"/>
      <c r="D105" s="190"/>
      <c r="E105" s="190"/>
      <c r="F105" s="190"/>
      <c r="G105" s="190"/>
      <c r="H105" s="190"/>
      <c r="I105" s="191"/>
    </row>
    <row r="106" spans="1:9" ht="165" customHeight="1" thickBot="1">
      <c r="A106" s="62">
        <v>32</v>
      </c>
      <c r="B106" s="69" t="s">
        <v>187</v>
      </c>
      <c r="C106" s="74">
        <v>150</v>
      </c>
      <c r="D106" s="65">
        <v>7.88</v>
      </c>
      <c r="E106" s="65">
        <v>8.83</v>
      </c>
      <c r="F106" s="65">
        <v>35.88</v>
      </c>
      <c r="G106" s="65">
        <v>259</v>
      </c>
      <c r="H106" s="65">
        <v>0.19</v>
      </c>
      <c r="I106" s="67">
        <v>72</v>
      </c>
    </row>
    <row r="107" spans="1:9" ht="141" thickBot="1">
      <c r="A107" s="62">
        <v>15</v>
      </c>
      <c r="B107" s="69" t="s">
        <v>100</v>
      </c>
      <c r="C107" s="74">
        <v>180</v>
      </c>
      <c r="D107" s="91">
        <v>3.72</v>
      </c>
      <c r="E107" s="91">
        <v>4.02</v>
      </c>
      <c r="F107" s="91">
        <v>17.8</v>
      </c>
      <c r="G107" s="91">
        <v>120</v>
      </c>
      <c r="H107" s="91">
        <v>1.56</v>
      </c>
      <c r="I107" s="67">
        <v>2</v>
      </c>
    </row>
    <row r="108" spans="1:9" ht="70.5" thickBot="1">
      <c r="A108" s="62">
        <v>3</v>
      </c>
      <c r="B108" s="69" t="s">
        <v>43</v>
      </c>
      <c r="C108" s="149" t="s">
        <v>169</v>
      </c>
      <c r="D108" s="65">
        <v>1.94</v>
      </c>
      <c r="E108" s="65">
        <v>3.77</v>
      </c>
      <c r="F108" s="65">
        <v>12.36</v>
      </c>
      <c r="G108" s="65">
        <v>91</v>
      </c>
      <c r="H108" s="65">
        <v>0</v>
      </c>
      <c r="I108" s="67">
        <v>16</v>
      </c>
    </row>
    <row r="109" spans="1:9" ht="70.5" thickBot="1">
      <c r="A109" s="62"/>
      <c r="B109" s="69" t="s">
        <v>7</v>
      </c>
      <c r="C109" s="91"/>
      <c r="D109" s="65">
        <f>SUM(D106:D108)</f>
        <v>13.54</v>
      </c>
      <c r="E109" s="65">
        <f>SUM(E106:E108)</f>
        <v>16.62</v>
      </c>
      <c r="F109" s="65">
        <f>SUM(F106:F108)</f>
        <v>66.04</v>
      </c>
      <c r="G109" s="65">
        <f>SUM(G106:G108)</f>
        <v>470</v>
      </c>
      <c r="H109" s="65">
        <f>SUM(H106:H108)</f>
        <v>1.75</v>
      </c>
      <c r="I109" s="67"/>
    </row>
    <row r="110" spans="1:9" ht="70.5" thickBot="1">
      <c r="A110" s="86"/>
      <c r="B110" s="189" t="s">
        <v>64</v>
      </c>
      <c r="C110" s="190"/>
      <c r="D110" s="190"/>
      <c r="E110" s="190"/>
      <c r="F110" s="190"/>
      <c r="G110" s="190"/>
      <c r="H110" s="190"/>
      <c r="I110" s="191"/>
    </row>
    <row r="111" spans="1:9" ht="210.75" thickBot="1">
      <c r="A111" s="62" t="s">
        <v>36</v>
      </c>
      <c r="B111" s="69" t="s">
        <v>161</v>
      </c>
      <c r="C111" s="64" t="s">
        <v>197</v>
      </c>
      <c r="D111" s="65">
        <v>0.44</v>
      </c>
      <c r="E111" s="65">
        <v>0.44</v>
      </c>
      <c r="F111" s="65">
        <v>10.81</v>
      </c>
      <c r="G111" s="65">
        <v>51.89</v>
      </c>
      <c r="H111" s="65">
        <v>11.03</v>
      </c>
      <c r="I111" s="67">
        <v>76</v>
      </c>
    </row>
    <row r="112" spans="1:9" ht="70.5" thickBot="1">
      <c r="A112" s="62"/>
      <c r="B112" s="69" t="s">
        <v>7</v>
      </c>
      <c r="C112" s="104"/>
      <c r="D112" s="65">
        <f>SUM(D111:D111)</f>
        <v>0.44</v>
      </c>
      <c r="E112" s="65">
        <f>SUM(E111:E111)</f>
        <v>0.44</v>
      </c>
      <c r="F112" s="65">
        <f>SUM(F111:F111)</f>
        <v>10.81</v>
      </c>
      <c r="G112" s="65">
        <f>SUM(G111:G111)</f>
        <v>51.89</v>
      </c>
      <c r="H112" s="65">
        <f>SUM(H111:H111)</f>
        <v>11.03</v>
      </c>
      <c r="I112" s="67"/>
    </row>
    <row r="113" spans="1:9" ht="70.5" thickBot="1">
      <c r="A113" s="78"/>
      <c r="B113" s="189" t="s">
        <v>33</v>
      </c>
      <c r="C113" s="190"/>
      <c r="D113" s="190"/>
      <c r="E113" s="190"/>
      <c r="F113" s="190"/>
      <c r="G113" s="190"/>
      <c r="H113" s="190"/>
      <c r="I113" s="191"/>
    </row>
    <row r="114" spans="1:9" ht="281.25" thickBot="1">
      <c r="A114" s="68">
        <v>51</v>
      </c>
      <c r="B114" s="93" t="s">
        <v>193</v>
      </c>
      <c r="C114" s="64" t="s">
        <v>41</v>
      </c>
      <c r="D114" s="65">
        <v>0.48</v>
      </c>
      <c r="E114" s="65">
        <v>0.06</v>
      </c>
      <c r="F114" s="65">
        <v>1.5</v>
      </c>
      <c r="G114" s="65">
        <v>8.4</v>
      </c>
      <c r="H114" s="65">
        <v>6</v>
      </c>
      <c r="I114" s="75">
        <v>89</v>
      </c>
    </row>
    <row r="115" spans="1:9" ht="282" customHeight="1" thickBot="1">
      <c r="A115" s="62">
        <v>5</v>
      </c>
      <c r="B115" s="69" t="s">
        <v>207</v>
      </c>
      <c r="C115" s="104" t="s">
        <v>199</v>
      </c>
      <c r="D115" s="65">
        <v>2.81</v>
      </c>
      <c r="E115" s="65">
        <v>4.08</v>
      </c>
      <c r="F115" s="65">
        <v>7.82</v>
      </c>
      <c r="G115" s="65">
        <v>87.69</v>
      </c>
      <c r="H115" s="65">
        <v>7.8</v>
      </c>
      <c r="I115" s="67">
        <v>5</v>
      </c>
    </row>
    <row r="116" spans="1:9" ht="70.5" thickBot="1">
      <c r="A116" s="62"/>
      <c r="B116" s="100" t="s">
        <v>178</v>
      </c>
      <c r="C116" s="106">
        <v>80</v>
      </c>
      <c r="D116" s="102">
        <v>6.83</v>
      </c>
      <c r="E116" s="102">
        <v>10.22</v>
      </c>
      <c r="F116" s="102">
        <v>2.74</v>
      </c>
      <c r="G116" s="102">
        <v>131</v>
      </c>
      <c r="H116" s="102">
        <v>0.36</v>
      </c>
      <c r="I116" s="103">
        <v>35</v>
      </c>
    </row>
    <row r="117" spans="1:9" ht="70.5" thickBot="1">
      <c r="A117" s="62"/>
      <c r="B117" s="69" t="s">
        <v>176</v>
      </c>
      <c r="C117" s="74">
        <v>85</v>
      </c>
      <c r="D117" s="107">
        <v>4.85</v>
      </c>
      <c r="E117" s="108">
        <v>4.1</v>
      </c>
      <c r="F117" s="108">
        <v>23.83</v>
      </c>
      <c r="G117" s="108">
        <v>153</v>
      </c>
      <c r="H117" s="108">
        <v>1.7</v>
      </c>
      <c r="I117" s="67">
        <v>65</v>
      </c>
    </row>
    <row r="118" spans="1:9" ht="70.5" thickBot="1">
      <c r="A118" s="62">
        <v>54</v>
      </c>
      <c r="B118" s="69" t="s">
        <v>34</v>
      </c>
      <c r="C118" s="70">
        <v>160</v>
      </c>
      <c r="D118" s="65">
        <v>0</v>
      </c>
      <c r="E118" s="65">
        <v>0</v>
      </c>
      <c r="F118" s="65">
        <v>22.95</v>
      </c>
      <c r="G118" s="65">
        <v>88</v>
      </c>
      <c r="H118" s="65">
        <v>0</v>
      </c>
      <c r="I118" s="67">
        <v>20</v>
      </c>
    </row>
    <row r="119" spans="1:9" ht="141" thickBot="1">
      <c r="A119" s="62" t="s">
        <v>36</v>
      </c>
      <c r="B119" s="69" t="s">
        <v>69</v>
      </c>
      <c r="C119" s="74">
        <v>25</v>
      </c>
      <c r="D119" s="65">
        <v>2</v>
      </c>
      <c r="E119" s="65">
        <v>0.25</v>
      </c>
      <c r="F119" s="65">
        <v>12.05</v>
      </c>
      <c r="G119" s="65">
        <v>59</v>
      </c>
      <c r="H119" s="65">
        <v>0</v>
      </c>
      <c r="I119" s="67" t="s">
        <v>36</v>
      </c>
    </row>
    <row r="120" spans="1:9" ht="141" thickBot="1">
      <c r="A120" s="62" t="s">
        <v>36</v>
      </c>
      <c r="B120" s="69" t="s">
        <v>85</v>
      </c>
      <c r="C120" s="74">
        <v>40</v>
      </c>
      <c r="D120" s="65">
        <v>2.24</v>
      </c>
      <c r="E120" s="65">
        <v>0.48</v>
      </c>
      <c r="F120" s="65">
        <v>19.76</v>
      </c>
      <c r="G120" s="65">
        <v>92.8</v>
      </c>
      <c r="H120" s="65">
        <v>0</v>
      </c>
      <c r="I120" s="67" t="s">
        <v>36</v>
      </c>
    </row>
    <row r="121" spans="1:9" ht="70.5" thickBot="1">
      <c r="A121" s="62"/>
      <c r="B121" s="69" t="s">
        <v>7</v>
      </c>
      <c r="C121" s="74"/>
      <c r="D121" s="65">
        <f>SUM(D114:D120)</f>
        <v>19.21</v>
      </c>
      <c r="E121" s="65">
        <f>SUM(E114:E120)</f>
        <v>19.19</v>
      </c>
      <c r="F121" s="65">
        <f>SUM(F114:F120)</f>
        <v>90.65</v>
      </c>
      <c r="G121" s="65">
        <f>SUM(G114:G120)</f>
        <v>619.89</v>
      </c>
      <c r="H121" s="65">
        <f>SUM(H114:H120)</f>
        <v>15.86</v>
      </c>
      <c r="I121" s="67"/>
    </row>
    <row r="122" spans="1:9" ht="70.5" thickBot="1">
      <c r="A122" s="86"/>
      <c r="B122" s="189" t="s">
        <v>30</v>
      </c>
      <c r="C122" s="190"/>
      <c r="D122" s="190"/>
      <c r="E122" s="190"/>
      <c r="F122" s="190"/>
      <c r="G122" s="190"/>
      <c r="H122" s="190"/>
      <c r="I122" s="191"/>
    </row>
    <row r="123" spans="1:9" ht="281.25" thickBot="1">
      <c r="A123" s="62">
        <v>21</v>
      </c>
      <c r="B123" s="151" t="s">
        <v>189</v>
      </c>
      <c r="C123" s="72" t="s">
        <v>190</v>
      </c>
      <c r="D123" s="65">
        <v>6.12</v>
      </c>
      <c r="E123" s="65">
        <v>19.44</v>
      </c>
      <c r="F123" s="65">
        <v>26.91</v>
      </c>
      <c r="G123" s="65">
        <v>308.7</v>
      </c>
      <c r="H123" s="65">
        <v>0.45</v>
      </c>
      <c r="I123" s="67" t="s">
        <v>36</v>
      </c>
    </row>
    <row r="124" spans="1:9" ht="77.25" customHeight="1" thickBot="1">
      <c r="A124" s="62"/>
      <c r="B124" s="73" t="s">
        <v>8</v>
      </c>
      <c r="C124" s="149" t="s">
        <v>89</v>
      </c>
      <c r="D124" s="65">
        <v>0</v>
      </c>
      <c r="E124" s="65">
        <v>0</v>
      </c>
      <c r="F124" s="65">
        <v>11.98</v>
      </c>
      <c r="G124" s="65">
        <v>43</v>
      </c>
      <c r="H124" s="65">
        <v>0</v>
      </c>
      <c r="I124" s="75">
        <v>13</v>
      </c>
    </row>
    <row r="125" spans="1:9" ht="210.75" thickBot="1">
      <c r="A125" s="62"/>
      <c r="B125" s="100" t="s">
        <v>164</v>
      </c>
      <c r="C125" s="109" t="s">
        <v>87</v>
      </c>
      <c r="D125" s="102">
        <v>2.1</v>
      </c>
      <c r="E125" s="102">
        <v>2.8</v>
      </c>
      <c r="F125" s="102">
        <v>15.26</v>
      </c>
      <c r="G125" s="102">
        <v>178.15</v>
      </c>
      <c r="H125" s="102">
        <v>0</v>
      </c>
      <c r="I125" s="110" t="s">
        <v>36</v>
      </c>
    </row>
    <row r="126" spans="1:9" ht="70.5" thickBot="1">
      <c r="A126" s="62"/>
      <c r="B126" s="69" t="s">
        <v>7</v>
      </c>
      <c r="C126" s="74"/>
      <c r="D126" s="65">
        <f>SUM(D123:D125)</f>
        <v>8.22</v>
      </c>
      <c r="E126" s="65">
        <f>SUM(E123:E125)</f>
        <v>22.240000000000002</v>
      </c>
      <c r="F126" s="65">
        <f>SUM(F123:F125)</f>
        <v>54.15</v>
      </c>
      <c r="G126" s="65">
        <f>SUM(G123:G125)</f>
        <v>529.85</v>
      </c>
      <c r="H126" s="65">
        <f>SUM(H123:H125)</f>
        <v>0.45</v>
      </c>
      <c r="I126" s="67"/>
    </row>
    <row r="127" spans="1:9" ht="70.5" thickBot="1">
      <c r="A127" s="62"/>
      <c r="B127" s="69"/>
      <c r="C127" s="104"/>
      <c r="D127" s="55" t="s">
        <v>1</v>
      </c>
      <c r="E127" s="56" t="s">
        <v>2</v>
      </c>
      <c r="F127" s="56" t="s">
        <v>3</v>
      </c>
      <c r="G127" s="76" t="s">
        <v>4</v>
      </c>
      <c r="H127" s="56" t="s">
        <v>5</v>
      </c>
      <c r="I127" s="67"/>
    </row>
    <row r="128" spans="1:9" ht="70.5" thickBot="1">
      <c r="A128" s="62"/>
      <c r="B128" s="77" t="s">
        <v>118</v>
      </c>
      <c r="C128" s="104"/>
      <c r="D128" s="65">
        <f>SUM(D109+D112+D121+D126)</f>
        <v>41.41</v>
      </c>
      <c r="E128" s="65">
        <f>SUM(E109+E112+E121+E126)</f>
        <v>58.49</v>
      </c>
      <c r="F128" s="65">
        <f>SUM(F109+F112+F121+F126)</f>
        <v>221.65</v>
      </c>
      <c r="G128" s="65">
        <f>SUM(G109+G112+G121+G126)</f>
        <v>1671.63</v>
      </c>
      <c r="H128" s="65">
        <f>SUM(H109+H112+H121+H126)</f>
        <v>29.09</v>
      </c>
      <c r="I128" s="67"/>
    </row>
    <row r="129" spans="1:9" s="98" customFormat="1" ht="70.5" thickBot="1">
      <c r="A129" s="62"/>
      <c r="B129" s="77" t="s">
        <v>12</v>
      </c>
      <c r="C129" s="104"/>
      <c r="D129" s="65">
        <v>41</v>
      </c>
      <c r="E129" s="65">
        <v>45</v>
      </c>
      <c r="F129" s="65">
        <v>196</v>
      </c>
      <c r="G129" s="65">
        <v>1350</v>
      </c>
      <c r="H129" s="65">
        <v>38</v>
      </c>
      <c r="I129" s="67"/>
    </row>
    <row r="130" spans="1:9" ht="139.5" thickBot="1">
      <c r="A130" s="78"/>
      <c r="B130" s="79" t="s">
        <v>13</v>
      </c>
      <c r="C130" s="89"/>
      <c r="D130" s="66">
        <f>D128*100/D129</f>
        <v>101</v>
      </c>
      <c r="E130" s="66">
        <f>E128*100/E129</f>
        <v>129.9777777777778</v>
      </c>
      <c r="F130" s="66">
        <f>F128*100/F129</f>
        <v>113.08673469387755</v>
      </c>
      <c r="G130" s="66">
        <f>G128*100/G129</f>
        <v>123.82444444444444</v>
      </c>
      <c r="H130" s="66">
        <f>H128*100/H129</f>
        <v>76.55263157894737</v>
      </c>
      <c r="I130" s="80"/>
    </row>
    <row r="131" spans="1:10" ht="69.75">
      <c r="A131" s="81"/>
      <c r="B131" s="82"/>
      <c r="C131" s="83"/>
      <c r="D131" s="84"/>
      <c r="E131" s="84"/>
      <c r="F131" s="84"/>
      <c r="G131" s="84"/>
      <c r="H131" s="84"/>
      <c r="I131" s="81"/>
      <c r="J131" s="2"/>
    </row>
    <row r="132" spans="1:10" ht="69.75">
      <c r="A132" s="81"/>
      <c r="B132" s="2" t="s">
        <v>99</v>
      </c>
      <c r="C132" s="2"/>
      <c r="E132" s="84"/>
      <c r="F132" s="84"/>
      <c r="G132" s="84"/>
      <c r="H132" s="84"/>
      <c r="I132" s="81"/>
      <c r="J132" s="2"/>
    </row>
    <row r="133" spans="1:10" ht="81">
      <c r="A133" s="81"/>
      <c r="B133" s="2" t="s">
        <v>206</v>
      </c>
      <c r="I133" s="81"/>
      <c r="J133" s="2"/>
    </row>
    <row r="134" spans="1:10" ht="69.75">
      <c r="A134" s="81"/>
      <c r="B134" s="2" t="s">
        <v>98</v>
      </c>
      <c r="I134" s="81"/>
      <c r="J134" s="2"/>
    </row>
    <row r="135" spans="1:10" ht="70.5" thickBot="1">
      <c r="A135" s="81"/>
      <c r="B135" s="2" t="s">
        <v>160</v>
      </c>
      <c r="I135" s="81"/>
      <c r="J135" s="2"/>
    </row>
    <row r="136" spans="1:9" ht="70.5" thickBot="1">
      <c r="A136" s="201" t="s">
        <v>32</v>
      </c>
      <c r="B136" s="192" t="s">
        <v>110</v>
      </c>
      <c r="C136" s="219" t="s">
        <v>111</v>
      </c>
      <c r="D136" s="189" t="s">
        <v>26</v>
      </c>
      <c r="E136" s="190"/>
      <c r="F136" s="191"/>
      <c r="G136" s="192" t="s">
        <v>63</v>
      </c>
      <c r="H136" s="192" t="s">
        <v>123</v>
      </c>
      <c r="I136" s="197" t="s">
        <v>122</v>
      </c>
    </row>
    <row r="137" spans="1:9" ht="70.5" thickBot="1">
      <c r="A137" s="202"/>
      <c r="B137" s="193"/>
      <c r="C137" s="214"/>
      <c r="D137" s="55" t="s">
        <v>1</v>
      </c>
      <c r="E137" s="56" t="s">
        <v>2</v>
      </c>
      <c r="F137" s="56" t="s">
        <v>3</v>
      </c>
      <c r="G137" s="193"/>
      <c r="H137" s="193"/>
      <c r="I137" s="204"/>
    </row>
    <row r="138" spans="1:9" ht="70.5" thickBot="1">
      <c r="A138" s="86"/>
      <c r="B138" s="58" t="s">
        <v>15</v>
      </c>
      <c r="C138" s="59"/>
      <c r="D138" s="59"/>
      <c r="E138" s="59"/>
      <c r="F138" s="59"/>
      <c r="G138" s="59"/>
      <c r="H138" s="59"/>
      <c r="I138" s="60"/>
    </row>
    <row r="139" spans="1:9" ht="70.5" thickBot="1">
      <c r="A139" s="86"/>
      <c r="B139" s="189" t="s">
        <v>6</v>
      </c>
      <c r="C139" s="190"/>
      <c r="D139" s="190"/>
      <c r="E139" s="190"/>
      <c r="F139" s="190"/>
      <c r="G139" s="190"/>
      <c r="H139" s="190"/>
      <c r="I139" s="191"/>
    </row>
    <row r="140" spans="1:9" ht="141" thickBot="1">
      <c r="A140" s="62"/>
      <c r="B140" s="69" t="s">
        <v>22</v>
      </c>
      <c r="C140" s="104" t="s">
        <v>198</v>
      </c>
      <c r="D140" s="65">
        <v>7.84</v>
      </c>
      <c r="E140" s="65">
        <v>8.1</v>
      </c>
      <c r="F140" s="65">
        <v>22.98</v>
      </c>
      <c r="G140" s="65">
        <v>197.5</v>
      </c>
      <c r="H140" s="65">
        <v>0.5</v>
      </c>
      <c r="I140" s="67">
        <v>39</v>
      </c>
    </row>
    <row r="141" spans="1:9" ht="141" thickBot="1">
      <c r="A141" s="62">
        <v>2</v>
      </c>
      <c r="B141" s="69" t="s">
        <v>144</v>
      </c>
      <c r="C141" s="70">
        <v>180</v>
      </c>
      <c r="D141" s="65">
        <v>2.88</v>
      </c>
      <c r="E141" s="65">
        <v>3.24</v>
      </c>
      <c r="F141" s="65">
        <v>25.09</v>
      </c>
      <c r="G141" s="65">
        <v>141</v>
      </c>
      <c r="H141" s="71">
        <v>0.36</v>
      </c>
      <c r="I141" s="67">
        <v>85</v>
      </c>
    </row>
    <row r="142" spans="1:9" ht="141" thickBot="1">
      <c r="A142" s="62">
        <v>16</v>
      </c>
      <c r="B142" s="69" t="s">
        <v>44</v>
      </c>
      <c r="C142" s="104" t="s">
        <v>168</v>
      </c>
      <c r="D142" s="65">
        <v>4.03</v>
      </c>
      <c r="E142" s="65">
        <v>6.42</v>
      </c>
      <c r="F142" s="65">
        <v>12.36</v>
      </c>
      <c r="G142" s="65">
        <v>124</v>
      </c>
      <c r="H142" s="65">
        <v>0.06</v>
      </c>
      <c r="I142" s="67">
        <v>3</v>
      </c>
    </row>
    <row r="143" spans="1:9" ht="70.5" thickBot="1">
      <c r="A143" s="62"/>
      <c r="B143" s="69" t="s">
        <v>7</v>
      </c>
      <c r="C143" s="91"/>
      <c r="D143" s="65">
        <f>SUM(D140:D142)</f>
        <v>14.75</v>
      </c>
      <c r="E143" s="65">
        <f>SUM(E140:E142)</f>
        <v>17.759999999999998</v>
      </c>
      <c r="F143" s="65">
        <f>SUM(F140:F142)</f>
        <v>60.43</v>
      </c>
      <c r="G143" s="65">
        <f>SUM(G140:G142)</f>
        <v>462.5</v>
      </c>
      <c r="H143" s="65">
        <f>SUM(H140:H142)</f>
        <v>0.9199999999999999</v>
      </c>
      <c r="I143" s="67"/>
    </row>
    <row r="144" spans="1:9" ht="70.5" thickBot="1">
      <c r="A144" s="86"/>
      <c r="B144" s="189" t="s">
        <v>64</v>
      </c>
      <c r="C144" s="190"/>
      <c r="D144" s="190"/>
      <c r="E144" s="190"/>
      <c r="F144" s="190"/>
      <c r="G144" s="190"/>
      <c r="H144" s="190"/>
      <c r="I144" s="191"/>
    </row>
    <row r="145" spans="1:9" ht="70.5" thickBot="1">
      <c r="A145" s="62" t="s">
        <v>36</v>
      </c>
      <c r="B145" s="73" t="s">
        <v>156</v>
      </c>
      <c r="C145" s="64" t="s">
        <v>29</v>
      </c>
      <c r="D145" s="65">
        <v>0.3</v>
      </c>
      <c r="E145" s="65">
        <v>0.16</v>
      </c>
      <c r="F145" s="65">
        <v>15.16</v>
      </c>
      <c r="G145" s="65">
        <v>69</v>
      </c>
      <c r="H145" s="65">
        <v>3</v>
      </c>
      <c r="I145" s="67" t="s">
        <v>36</v>
      </c>
    </row>
    <row r="146" spans="1:9" ht="70.5" thickBot="1">
      <c r="A146" s="62"/>
      <c r="B146" s="69" t="s">
        <v>7</v>
      </c>
      <c r="C146" s="104"/>
      <c r="D146" s="65">
        <f>SUM(D145:D145)</f>
        <v>0.3</v>
      </c>
      <c r="E146" s="65">
        <f>SUM(E145:E145)</f>
        <v>0.16</v>
      </c>
      <c r="F146" s="65">
        <f>SUM(F145:F145)</f>
        <v>15.16</v>
      </c>
      <c r="G146" s="65">
        <f>SUM(G145:G145)</f>
        <v>69</v>
      </c>
      <c r="H146" s="65">
        <f>SUM(H145:H145)</f>
        <v>3</v>
      </c>
      <c r="I146" s="67"/>
    </row>
    <row r="147" spans="1:9" ht="70.5" thickBot="1">
      <c r="A147" s="78"/>
      <c r="B147" s="189" t="s">
        <v>33</v>
      </c>
      <c r="C147" s="190"/>
      <c r="D147" s="190"/>
      <c r="E147" s="190"/>
      <c r="F147" s="190"/>
      <c r="G147" s="190"/>
      <c r="H147" s="190"/>
      <c r="I147" s="191"/>
    </row>
    <row r="148" spans="1:9" ht="70.5" thickBot="1">
      <c r="A148" s="68">
        <v>66</v>
      </c>
      <c r="B148" s="69" t="s">
        <v>147</v>
      </c>
      <c r="C148" s="64" t="s">
        <v>41</v>
      </c>
      <c r="D148" s="65">
        <v>2.87</v>
      </c>
      <c r="E148" s="65">
        <v>5.6</v>
      </c>
      <c r="F148" s="65">
        <v>3.23</v>
      </c>
      <c r="G148" s="65">
        <v>76</v>
      </c>
      <c r="H148" s="65">
        <v>4.4</v>
      </c>
      <c r="I148" s="75">
        <v>90</v>
      </c>
    </row>
    <row r="149" spans="1:9" ht="141" thickBot="1">
      <c r="A149" s="62">
        <v>52</v>
      </c>
      <c r="B149" s="69" t="s">
        <v>152</v>
      </c>
      <c r="C149" s="104" t="s">
        <v>199</v>
      </c>
      <c r="D149" s="65">
        <v>3.28</v>
      </c>
      <c r="E149" s="65">
        <v>4.65</v>
      </c>
      <c r="F149" s="65">
        <v>12.05</v>
      </c>
      <c r="G149" s="65">
        <v>100</v>
      </c>
      <c r="H149" s="65">
        <v>9.62</v>
      </c>
      <c r="I149" s="67">
        <v>52</v>
      </c>
    </row>
    <row r="150" spans="1:9" ht="70.5" thickBot="1">
      <c r="A150" s="62"/>
      <c r="B150" s="69" t="s">
        <v>165</v>
      </c>
      <c r="C150" s="72" t="s">
        <v>181</v>
      </c>
      <c r="D150" s="65">
        <v>13.52</v>
      </c>
      <c r="E150" s="65">
        <v>11.82</v>
      </c>
      <c r="F150" s="65">
        <v>49.93</v>
      </c>
      <c r="G150" s="65">
        <v>365</v>
      </c>
      <c r="H150" s="65">
        <v>2.55</v>
      </c>
      <c r="I150" s="67">
        <v>35</v>
      </c>
    </row>
    <row r="151" spans="1:9" ht="70.5" thickBot="1">
      <c r="A151" s="62">
        <v>20</v>
      </c>
      <c r="B151" s="69" t="s">
        <v>34</v>
      </c>
      <c r="C151" s="70">
        <v>160</v>
      </c>
      <c r="D151" s="65">
        <v>0</v>
      </c>
      <c r="E151" s="65">
        <v>0</v>
      </c>
      <c r="F151" s="65">
        <v>22.95</v>
      </c>
      <c r="G151" s="65">
        <v>88</v>
      </c>
      <c r="H151" s="65">
        <v>0</v>
      </c>
      <c r="I151" s="67">
        <v>20</v>
      </c>
    </row>
    <row r="152" spans="1:9" ht="141" thickBot="1">
      <c r="A152" s="62" t="s">
        <v>36</v>
      </c>
      <c r="B152" s="69" t="s">
        <v>69</v>
      </c>
      <c r="C152" s="74">
        <v>25</v>
      </c>
      <c r="D152" s="65">
        <v>2</v>
      </c>
      <c r="E152" s="65">
        <v>0.25</v>
      </c>
      <c r="F152" s="65">
        <v>12.05</v>
      </c>
      <c r="G152" s="65">
        <v>59</v>
      </c>
      <c r="H152" s="65">
        <v>0</v>
      </c>
      <c r="I152" s="67" t="s">
        <v>36</v>
      </c>
    </row>
    <row r="153" spans="1:9" ht="141" thickBot="1">
      <c r="A153" s="62" t="s">
        <v>36</v>
      </c>
      <c r="B153" s="69" t="s">
        <v>85</v>
      </c>
      <c r="C153" s="74">
        <v>40</v>
      </c>
      <c r="D153" s="65">
        <v>2.24</v>
      </c>
      <c r="E153" s="65">
        <v>0.48</v>
      </c>
      <c r="F153" s="65">
        <v>19.76</v>
      </c>
      <c r="G153" s="65">
        <v>92.8</v>
      </c>
      <c r="H153" s="65">
        <v>0</v>
      </c>
      <c r="I153" s="67" t="s">
        <v>36</v>
      </c>
    </row>
    <row r="154" spans="1:9" ht="70.5" thickBot="1">
      <c r="A154" s="62"/>
      <c r="B154" s="69" t="s">
        <v>31</v>
      </c>
      <c r="C154" s="104"/>
      <c r="D154" s="65">
        <f>SUM(D148:D153)</f>
        <v>23.910000000000004</v>
      </c>
      <c r="E154" s="65">
        <f>SUM(E148:E153)</f>
        <v>22.8</v>
      </c>
      <c r="F154" s="65">
        <f>SUM(F148:F153)</f>
        <v>119.97000000000001</v>
      </c>
      <c r="G154" s="65">
        <f>SUM(G148:G153)</f>
        <v>780.8</v>
      </c>
      <c r="H154" s="65">
        <f>SUM(H148:H153)</f>
        <v>16.57</v>
      </c>
      <c r="I154" s="67"/>
    </row>
    <row r="155" spans="1:9" ht="70.5" thickBot="1">
      <c r="A155" s="86"/>
      <c r="B155" s="189" t="s">
        <v>30</v>
      </c>
      <c r="C155" s="190"/>
      <c r="D155" s="190"/>
      <c r="E155" s="190"/>
      <c r="F155" s="190"/>
      <c r="G155" s="190"/>
      <c r="H155" s="190"/>
      <c r="I155" s="191"/>
    </row>
    <row r="156" spans="1:9" ht="70.5" thickBot="1">
      <c r="A156" s="68">
        <v>44</v>
      </c>
      <c r="B156" s="69" t="s">
        <v>109</v>
      </c>
      <c r="C156" s="104" t="s">
        <v>125</v>
      </c>
      <c r="D156" s="65">
        <v>6.66</v>
      </c>
      <c r="E156" s="65">
        <v>0.07</v>
      </c>
      <c r="F156" s="65">
        <v>19.91</v>
      </c>
      <c r="G156" s="65">
        <v>197</v>
      </c>
      <c r="H156" s="65">
        <v>10</v>
      </c>
      <c r="I156" s="67">
        <v>49</v>
      </c>
    </row>
    <row r="157" spans="1:9" ht="141" thickBot="1">
      <c r="A157" s="68"/>
      <c r="B157" s="69" t="s">
        <v>69</v>
      </c>
      <c r="C157" s="74">
        <v>20</v>
      </c>
      <c r="D157" s="65">
        <v>1.6</v>
      </c>
      <c r="E157" s="65">
        <v>0.2</v>
      </c>
      <c r="F157" s="65">
        <v>9.64</v>
      </c>
      <c r="G157" s="65">
        <v>47.2</v>
      </c>
      <c r="H157" s="65">
        <v>0</v>
      </c>
      <c r="I157" s="67" t="s">
        <v>36</v>
      </c>
    </row>
    <row r="158" spans="1:9" ht="70.5" thickBot="1">
      <c r="A158" s="95">
        <v>31</v>
      </c>
      <c r="B158" s="73" t="s">
        <v>10</v>
      </c>
      <c r="C158" s="74" t="s">
        <v>90</v>
      </c>
      <c r="D158" s="91">
        <v>0.04</v>
      </c>
      <c r="E158" s="91">
        <v>0</v>
      </c>
      <c r="F158" s="91">
        <v>12.13</v>
      </c>
      <c r="G158" s="91">
        <v>47</v>
      </c>
      <c r="H158" s="91">
        <v>2</v>
      </c>
      <c r="I158" s="96">
        <v>31</v>
      </c>
    </row>
    <row r="159" spans="1:9" ht="70.5" thickBot="1">
      <c r="A159" s="62"/>
      <c r="B159" s="69" t="s">
        <v>31</v>
      </c>
      <c r="C159" s="104"/>
      <c r="D159" s="65">
        <f>SUM(D156:D158)</f>
        <v>8.299999999999999</v>
      </c>
      <c r="E159" s="65">
        <f>SUM(E156:E158)</f>
        <v>0.27</v>
      </c>
      <c r="F159" s="65">
        <f>SUM(F156:F158)</f>
        <v>41.68</v>
      </c>
      <c r="G159" s="65">
        <f>SUM(G156:G158)</f>
        <v>291.2</v>
      </c>
      <c r="H159" s="65">
        <f>SUM(H156:H158)</f>
        <v>12</v>
      </c>
      <c r="I159" s="67"/>
    </row>
    <row r="160" spans="1:9" ht="70.5" thickBot="1">
      <c r="A160" s="62"/>
      <c r="B160" s="69"/>
      <c r="C160" s="104"/>
      <c r="D160" s="55" t="s">
        <v>1</v>
      </c>
      <c r="E160" s="56" t="s">
        <v>2</v>
      </c>
      <c r="F160" s="56" t="s">
        <v>3</v>
      </c>
      <c r="G160" s="76" t="s">
        <v>4</v>
      </c>
      <c r="H160" s="56" t="s">
        <v>5</v>
      </c>
      <c r="I160" s="67"/>
    </row>
    <row r="161" spans="1:9" ht="70.5" thickBot="1">
      <c r="A161" s="62"/>
      <c r="B161" s="77" t="s">
        <v>115</v>
      </c>
      <c r="C161" s="104"/>
      <c r="D161" s="65">
        <f>D143+D146+D154+D159</f>
        <v>47.260000000000005</v>
      </c>
      <c r="E161" s="65">
        <f>E143+E146+E154+E159</f>
        <v>40.99</v>
      </c>
      <c r="F161" s="65">
        <f>F143+F146+F154+F159</f>
        <v>237.24</v>
      </c>
      <c r="G161" s="65">
        <f>G143+G146+G154+G159</f>
        <v>1603.5</v>
      </c>
      <c r="H161" s="65">
        <f>H143+H146+H154+H159</f>
        <v>32.49</v>
      </c>
      <c r="I161" s="67"/>
    </row>
    <row r="162" spans="1:9" ht="70.5" thickBot="1">
      <c r="A162" s="62"/>
      <c r="B162" s="77" t="s">
        <v>12</v>
      </c>
      <c r="C162" s="104"/>
      <c r="D162" s="65">
        <v>41</v>
      </c>
      <c r="E162" s="65">
        <v>45</v>
      </c>
      <c r="F162" s="65">
        <v>196</v>
      </c>
      <c r="G162" s="65">
        <v>1350</v>
      </c>
      <c r="H162" s="65">
        <v>38</v>
      </c>
      <c r="I162" s="67"/>
    </row>
    <row r="163" spans="1:9" ht="139.5" thickBot="1">
      <c r="A163" s="152"/>
      <c r="B163" s="79" t="s">
        <v>13</v>
      </c>
      <c r="C163" s="89"/>
      <c r="D163" s="66">
        <f>D161*100/D162</f>
        <v>115.26829268292686</v>
      </c>
      <c r="E163" s="66">
        <f>E161*100/E162</f>
        <v>91.08888888888889</v>
      </c>
      <c r="F163" s="66">
        <f>F161*100/F162</f>
        <v>121.04081632653062</v>
      </c>
      <c r="G163" s="66">
        <f>G161*100/G162</f>
        <v>118.77777777777777</v>
      </c>
      <c r="H163" s="66">
        <f>H161*100/H162</f>
        <v>85.5</v>
      </c>
      <c r="I163" s="80"/>
    </row>
    <row r="164" spans="1:10" ht="69.75">
      <c r="A164" s="81"/>
      <c r="B164" s="82"/>
      <c r="C164" s="83"/>
      <c r="D164" s="84"/>
      <c r="E164" s="84"/>
      <c r="F164" s="84"/>
      <c r="G164" s="84"/>
      <c r="H164" s="84"/>
      <c r="I164" s="81"/>
      <c r="J164" s="2"/>
    </row>
    <row r="165" spans="1:10" ht="69.75">
      <c r="A165" s="81"/>
      <c r="B165" s="2" t="s">
        <v>99</v>
      </c>
      <c r="C165" s="2"/>
      <c r="E165" s="84"/>
      <c r="F165" s="84"/>
      <c r="G165" s="84"/>
      <c r="H165" s="84"/>
      <c r="I165" s="81"/>
      <c r="J165" s="2"/>
    </row>
    <row r="166" spans="1:10" ht="81">
      <c r="A166" s="81"/>
      <c r="B166" s="2" t="s">
        <v>206</v>
      </c>
      <c r="I166" s="81"/>
      <c r="J166" s="2"/>
    </row>
    <row r="167" spans="1:10" ht="69.75">
      <c r="A167" s="81"/>
      <c r="B167" s="2" t="s">
        <v>98</v>
      </c>
      <c r="I167" s="81"/>
      <c r="J167" s="2"/>
    </row>
    <row r="168" spans="1:10" ht="69.75">
      <c r="A168" s="81"/>
      <c r="B168" s="2" t="s">
        <v>160</v>
      </c>
      <c r="I168" s="81"/>
      <c r="J168" s="2"/>
    </row>
    <row r="169" spans="1:10" ht="70.5" thickBot="1">
      <c r="A169" s="81"/>
      <c r="B169" s="82"/>
      <c r="C169" s="83"/>
      <c r="D169" s="84"/>
      <c r="E169" s="84"/>
      <c r="F169" s="84"/>
      <c r="G169" s="84"/>
      <c r="H169" s="84"/>
      <c r="I169" s="81"/>
      <c r="J169" s="2"/>
    </row>
    <row r="170" spans="1:9" ht="70.5" thickBot="1">
      <c r="A170" s="203" t="s">
        <v>32</v>
      </c>
      <c r="B170" s="192" t="s">
        <v>110</v>
      </c>
      <c r="C170" s="219" t="s">
        <v>111</v>
      </c>
      <c r="D170" s="189" t="s">
        <v>26</v>
      </c>
      <c r="E170" s="190"/>
      <c r="F170" s="191"/>
      <c r="G170" s="192" t="s">
        <v>63</v>
      </c>
      <c r="H170" s="192" t="s">
        <v>123</v>
      </c>
      <c r="I170" s="197" t="s">
        <v>122</v>
      </c>
    </row>
    <row r="171" spans="1:9" ht="70.5" thickBot="1">
      <c r="A171" s="202"/>
      <c r="B171" s="193"/>
      <c r="C171" s="214"/>
      <c r="D171" s="55" t="s">
        <v>1</v>
      </c>
      <c r="E171" s="56" t="s">
        <v>2</v>
      </c>
      <c r="F171" s="56" t="s">
        <v>3</v>
      </c>
      <c r="G171" s="193"/>
      <c r="H171" s="193"/>
      <c r="I171" s="198"/>
    </row>
    <row r="172" spans="1:9" ht="70.5" thickBot="1">
      <c r="A172" s="86"/>
      <c r="B172" s="58" t="s">
        <v>14</v>
      </c>
      <c r="C172" s="59"/>
      <c r="D172" s="59"/>
      <c r="E172" s="59"/>
      <c r="F172" s="59"/>
      <c r="G172" s="59"/>
      <c r="H172" s="59"/>
      <c r="I172" s="60"/>
    </row>
    <row r="173" spans="1:9" ht="70.5" thickBot="1">
      <c r="A173" s="86"/>
      <c r="B173" s="189" t="s">
        <v>6</v>
      </c>
      <c r="C173" s="190"/>
      <c r="D173" s="190"/>
      <c r="E173" s="190"/>
      <c r="F173" s="190"/>
      <c r="G173" s="190"/>
      <c r="H173" s="190"/>
      <c r="I173" s="191"/>
    </row>
    <row r="174" spans="1:9" ht="210.75" thickBot="1">
      <c r="A174" s="62"/>
      <c r="B174" s="63" t="s">
        <v>208</v>
      </c>
      <c r="C174" s="74">
        <v>200</v>
      </c>
      <c r="D174" s="65">
        <v>6.35</v>
      </c>
      <c r="E174" s="65">
        <v>8.51</v>
      </c>
      <c r="F174" s="65">
        <v>21.86</v>
      </c>
      <c r="G174" s="66">
        <v>187</v>
      </c>
      <c r="H174" s="66">
        <v>1.95</v>
      </c>
      <c r="I174" s="67">
        <v>10</v>
      </c>
    </row>
    <row r="175" spans="1:9" ht="70.5" thickBot="1">
      <c r="A175" s="62">
        <v>12</v>
      </c>
      <c r="B175" s="73" t="s">
        <v>46</v>
      </c>
      <c r="C175" s="104" t="s">
        <v>89</v>
      </c>
      <c r="D175" s="91">
        <v>0.8</v>
      </c>
      <c r="E175" s="91">
        <v>1</v>
      </c>
      <c r="F175" s="91">
        <v>13.5</v>
      </c>
      <c r="G175" s="91">
        <v>56</v>
      </c>
      <c r="H175" s="91">
        <v>0.65</v>
      </c>
      <c r="I175" s="96">
        <v>59</v>
      </c>
    </row>
    <row r="176" spans="1:9" ht="210.75" thickBot="1">
      <c r="A176" s="62"/>
      <c r="B176" s="100" t="s">
        <v>164</v>
      </c>
      <c r="C176" s="109" t="s">
        <v>87</v>
      </c>
      <c r="D176" s="102">
        <v>2.1</v>
      </c>
      <c r="E176" s="102">
        <v>2.8</v>
      </c>
      <c r="F176" s="102">
        <v>15.26</v>
      </c>
      <c r="G176" s="102">
        <v>178.15</v>
      </c>
      <c r="H176" s="102">
        <v>0</v>
      </c>
      <c r="I176" s="110" t="s">
        <v>36</v>
      </c>
    </row>
    <row r="177" spans="1:9" ht="70.5" thickBot="1">
      <c r="A177" s="62">
        <v>16</v>
      </c>
      <c r="B177" s="69" t="s">
        <v>43</v>
      </c>
      <c r="C177" s="149" t="s">
        <v>169</v>
      </c>
      <c r="D177" s="65">
        <v>1.94</v>
      </c>
      <c r="E177" s="65">
        <v>3.77</v>
      </c>
      <c r="F177" s="65">
        <v>12.36</v>
      </c>
      <c r="G177" s="65">
        <v>91</v>
      </c>
      <c r="H177" s="65">
        <v>0</v>
      </c>
      <c r="I177" s="67">
        <v>16</v>
      </c>
    </row>
    <row r="178" spans="1:9" ht="70.5" thickBot="1">
      <c r="A178" s="62"/>
      <c r="B178" s="69" t="s">
        <v>7</v>
      </c>
      <c r="C178" s="149"/>
      <c r="D178" s="65">
        <f>SUM(D174:D177)</f>
        <v>11.19</v>
      </c>
      <c r="E178" s="65">
        <f>SUM(E174:E177)</f>
        <v>16.08</v>
      </c>
      <c r="F178" s="65">
        <f>SUM(F174:F177)</f>
        <v>62.98</v>
      </c>
      <c r="G178" s="65">
        <f>SUM(G174:G177)</f>
        <v>512.15</v>
      </c>
      <c r="H178" s="65">
        <f>SUM(H174:H177)</f>
        <v>2.6</v>
      </c>
      <c r="I178" s="67"/>
    </row>
    <row r="179" spans="1:9" ht="70.5" thickBot="1">
      <c r="A179" s="86"/>
      <c r="B179" s="189" t="s">
        <v>64</v>
      </c>
      <c r="C179" s="190"/>
      <c r="D179" s="190"/>
      <c r="E179" s="190"/>
      <c r="F179" s="190"/>
      <c r="G179" s="190"/>
      <c r="H179" s="190"/>
      <c r="I179" s="191"/>
    </row>
    <row r="180" spans="1:9" ht="210.75" thickBot="1">
      <c r="A180" s="62" t="s">
        <v>36</v>
      </c>
      <c r="B180" s="69" t="s">
        <v>161</v>
      </c>
      <c r="C180" s="64" t="s">
        <v>197</v>
      </c>
      <c r="D180" s="65">
        <v>0.44</v>
      </c>
      <c r="E180" s="65">
        <v>0.44</v>
      </c>
      <c r="F180" s="65">
        <v>10.81</v>
      </c>
      <c r="G180" s="65">
        <v>51.89</v>
      </c>
      <c r="H180" s="65">
        <v>11.03</v>
      </c>
      <c r="I180" s="67">
        <v>76</v>
      </c>
    </row>
    <row r="181" spans="1:9" ht="70.5" thickBot="1">
      <c r="A181" s="62"/>
      <c r="B181" s="69" t="s">
        <v>7</v>
      </c>
      <c r="C181" s="104"/>
      <c r="D181" s="65">
        <f>SUM(D180:D180)</f>
        <v>0.44</v>
      </c>
      <c r="E181" s="65">
        <f>SUM(E180:E180)</f>
        <v>0.44</v>
      </c>
      <c r="F181" s="65">
        <f>SUM(F180:F180)</f>
        <v>10.81</v>
      </c>
      <c r="G181" s="65">
        <f>SUM(G180:G180)</f>
        <v>51.89</v>
      </c>
      <c r="H181" s="65">
        <f>SUM(H180:H180)</f>
        <v>11.03</v>
      </c>
      <c r="I181" s="67"/>
    </row>
    <row r="182" spans="1:9" ht="70.5" thickBot="1">
      <c r="A182" s="86"/>
      <c r="B182" s="189" t="s">
        <v>33</v>
      </c>
      <c r="C182" s="190"/>
      <c r="D182" s="190"/>
      <c r="E182" s="190"/>
      <c r="F182" s="190"/>
      <c r="G182" s="190"/>
      <c r="H182" s="190"/>
      <c r="I182" s="191"/>
    </row>
    <row r="183" spans="1:9" ht="70.5" thickBot="1">
      <c r="A183" s="62">
        <v>33</v>
      </c>
      <c r="B183" s="151" t="s">
        <v>191</v>
      </c>
      <c r="C183" s="72" t="s">
        <v>41</v>
      </c>
      <c r="D183" s="65">
        <v>1.02</v>
      </c>
      <c r="E183" s="65">
        <v>5.61</v>
      </c>
      <c r="F183" s="65">
        <v>4.88</v>
      </c>
      <c r="G183" s="65">
        <v>78</v>
      </c>
      <c r="H183" s="65">
        <v>5.34</v>
      </c>
      <c r="I183" s="67">
        <v>51</v>
      </c>
    </row>
    <row r="184" spans="1:9" ht="141" thickBot="1">
      <c r="A184" s="62"/>
      <c r="B184" s="69" t="s">
        <v>35</v>
      </c>
      <c r="C184" s="104" t="s">
        <v>95</v>
      </c>
      <c r="D184" s="65">
        <v>5.2</v>
      </c>
      <c r="E184" s="65">
        <v>4.24</v>
      </c>
      <c r="F184" s="65">
        <v>11.62</v>
      </c>
      <c r="G184" s="65">
        <v>133.8</v>
      </c>
      <c r="H184" s="65">
        <v>8.42</v>
      </c>
      <c r="I184" s="67">
        <v>41</v>
      </c>
    </row>
    <row r="185" spans="1:9" ht="70.5" thickBot="1">
      <c r="A185" s="62">
        <v>71</v>
      </c>
      <c r="B185" s="100" t="s">
        <v>162</v>
      </c>
      <c r="C185" s="153" t="s">
        <v>87</v>
      </c>
      <c r="D185" s="102">
        <v>6.7</v>
      </c>
      <c r="E185" s="102">
        <v>3.47</v>
      </c>
      <c r="F185" s="102">
        <v>26.53</v>
      </c>
      <c r="G185" s="102">
        <v>70.88</v>
      </c>
      <c r="H185" s="102">
        <v>2.77</v>
      </c>
      <c r="I185" s="103">
        <v>58</v>
      </c>
    </row>
    <row r="186" spans="1:9" ht="70.5" thickBot="1">
      <c r="A186" s="62">
        <v>63</v>
      </c>
      <c r="B186" s="69" t="s">
        <v>192</v>
      </c>
      <c r="C186" s="70">
        <v>125</v>
      </c>
      <c r="D186" s="65">
        <v>2.54</v>
      </c>
      <c r="E186" s="65">
        <v>4.37</v>
      </c>
      <c r="F186" s="65">
        <v>15.05</v>
      </c>
      <c r="G186" s="65">
        <v>118.34</v>
      </c>
      <c r="H186" s="65">
        <v>12</v>
      </c>
      <c r="I186" s="75">
        <v>8</v>
      </c>
    </row>
    <row r="187" spans="1:9" ht="70.5" thickBot="1">
      <c r="A187" s="62">
        <v>36</v>
      </c>
      <c r="B187" s="69" t="s">
        <v>51</v>
      </c>
      <c r="C187" s="74">
        <v>150</v>
      </c>
      <c r="D187" s="65">
        <v>0.42</v>
      </c>
      <c r="E187" s="65">
        <v>0</v>
      </c>
      <c r="F187" s="65">
        <v>17.45</v>
      </c>
      <c r="G187" s="65">
        <v>74</v>
      </c>
      <c r="H187" s="65">
        <v>0.38</v>
      </c>
      <c r="I187" s="67">
        <v>9</v>
      </c>
    </row>
    <row r="188" spans="1:9" ht="141" thickBot="1">
      <c r="A188" s="62" t="s">
        <v>36</v>
      </c>
      <c r="B188" s="69" t="s">
        <v>69</v>
      </c>
      <c r="C188" s="74">
        <v>25</v>
      </c>
      <c r="D188" s="65">
        <v>2</v>
      </c>
      <c r="E188" s="65">
        <v>0.25</v>
      </c>
      <c r="F188" s="65">
        <v>12.05</v>
      </c>
      <c r="G188" s="65">
        <v>59</v>
      </c>
      <c r="H188" s="65">
        <v>0</v>
      </c>
      <c r="I188" s="67" t="s">
        <v>36</v>
      </c>
    </row>
    <row r="189" spans="1:10" ht="141" thickBot="1">
      <c r="A189" s="62" t="s">
        <v>36</v>
      </c>
      <c r="B189" s="69" t="s">
        <v>85</v>
      </c>
      <c r="C189" s="74">
        <v>40</v>
      </c>
      <c r="D189" s="65">
        <v>2.24</v>
      </c>
      <c r="E189" s="65">
        <v>0.48</v>
      </c>
      <c r="F189" s="65">
        <v>19.76</v>
      </c>
      <c r="G189" s="65">
        <v>92.8</v>
      </c>
      <c r="H189" s="65">
        <v>0</v>
      </c>
      <c r="I189" s="67" t="s">
        <v>36</v>
      </c>
      <c r="J189" s="98"/>
    </row>
    <row r="190" spans="1:10" ht="70.5" thickBot="1">
      <c r="A190" s="68"/>
      <c r="B190" s="73" t="s">
        <v>31</v>
      </c>
      <c r="C190" s="74"/>
      <c r="D190" s="91">
        <f>SUM(D183:D189)</f>
        <v>20.120000000000005</v>
      </c>
      <c r="E190" s="91">
        <f>SUM(E183:E189)</f>
        <v>18.42</v>
      </c>
      <c r="F190" s="91">
        <f>SUM(F183:F189)</f>
        <v>107.34</v>
      </c>
      <c r="G190" s="91">
        <f>SUM(G183:G189)</f>
        <v>626.8199999999999</v>
      </c>
      <c r="H190" s="91">
        <f>SUM(H183:H189)</f>
        <v>28.91</v>
      </c>
      <c r="I190" s="75"/>
      <c r="J190" s="98"/>
    </row>
    <row r="191" spans="1:10" s="98" customFormat="1" ht="70.5" thickBot="1">
      <c r="A191" s="86"/>
      <c r="B191" s="189" t="s">
        <v>30</v>
      </c>
      <c r="C191" s="190"/>
      <c r="D191" s="190"/>
      <c r="E191" s="190"/>
      <c r="F191" s="190"/>
      <c r="G191" s="190"/>
      <c r="H191" s="190"/>
      <c r="I191" s="191"/>
      <c r="J191" s="3"/>
    </row>
    <row r="192" spans="1:10" s="98" customFormat="1" ht="141" thickBot="1">
      <c r="A192" s="62">
        <v>21</v>
      </c>
      <c r="B192" s="69" t="s">
        <v>129</v>
      </c>
      <c r="C192" s="104" t="s">
        <v>107</v>
      </c>
      <c r="D192" s="91">
        <v>5.22</v>
      </c>
      <c r="E192" s="91">
        <v>5.76</v>
      </c>
      <c r="F192" s="91">
        <v>7.2</v>
      </c>
      <c r="G192" s="91">
        <v>106.2</v>
      </c>
      <c r="H192" s="91">
        <v>1.26</v>
      </c>
      <c r="I192" s="67">
        <v>21.74</v>
      </c>
      <c r="J192" s="3"/>
    </row>
    <row r="193" spans="1:10" s="98" customFormat="1" ht="141" thickBot="1">
      <c r="A193" s="62"/>
      <c r="B193" s="69" t="s">
        <v>38</v>
      </c>
      <c r="C193" s="149" t="s">
        <v>87</v>
      </c>
      <c r="D193" s="91">
        <v>5.6</v>
      </c>
      <c r="E193" s="91">
        <v>4.3</v>
      </c>
      <c r="F193" s="91">
        <v>24.48</v>
      </c>
      <c r="G193" s="91">
        <v>182.3</v>
      </c>
      <c r="H193" s="91">
        <v>0.3</v>
      </c>
      <c r="I193" s="67">
        <v>28</v>
      </c>
      <c r="J193" s="3"/>
    </row>
    <row r="194" spans="1:9" ht="70.5" thickBot="1">
      <c r="A194" s="62"/>
      <c r="B194" s="69" t="s">
        <v>7</v>
      </c>
      <c r="C194" s="74"/>
      <c r="D194" s="65">
        <f>SUM(D192:D193)</f>
        <v>10.82</v>
      </c>
      <c r="E194" s="65">
        <f>SUM(E192:E193)</f>
        <v>10.059999999999999</v>
      </c>
      <c r="F194" s="65">
        <f>SUM(F192:F193)</f>
        <v>31.68</v>
      </c>
      <c r="G194" s="65">
        <f>SUM(G192:G193)</f>
        <v>288.5</v>
      </c>
      <c r="H194" s="65">
        <f>SUM(H192:H193)</f>
        <v>1.56</v>
      </c>
      <c r="I194" s="67"/>
    </row>
    <row r="195" spans="1:9" ht="70.5" thickBot="1">
      <c r="A195" s="62"/>
      <c r="B195" s="69"/>
      <c r="C195" s="104"/>
      <c r="D195" s="55" t="s">
        <v>1</v>
      </c>
      <c r="E195" s="56" t="s">
        <v>2</v>
      </c>
      <c r="F195" s="56" t="s">
        <v>3</v>
      </c>
      <c r="G195" s="76" t="s">
        <v>4</v>
      </c>
      <c r="H195" s="56" t="s">
        <v>5</v>
      </c>
      <c r="I195" s="67"/>
    </row>
    <row r="196" spans="1:9" ht="70.5" thickBot="1">
      <c r="A196" s="62"/>
      <c r="B196" s="77" t="s">
        <v>113</v>
      </c>
      <c r="C196" s="104"/>
      <c r="D196" s="65">
        <f>SUM(D178+D181+D190+D194)</f>
        <v>42.57000000000001</v>
      </c>
      <c r="E196" s="65">
        <f>SUM(E178+E181+E190+E194)</f>
        <v>45</v>
      </c>
      <c r="F196" s="65">
        <f>SUM(F178+F181+F190+F194)</f>
        <v>212.81</v>
      </c>
      <c r="G196" s="65">
        <f>SUM(G178+G181+G190+G194)</f>
        <v>1479.36</v>
      </c>
      <c r="H196" s="65">
        <f>SUM(H178+H181+H190+H194)</f>
        <v>44.1</v>
      </c>
      <c r="I196" s="67"/>
    </row>
    <row r="197" spans="1:9" ht="70.5" thickBot="1">
      <c r="A197" s="62"/>
      <c r="B197" s="77" t="s">
        <v>12</v>
      </c>
      <c r="C197" s="104"/>
      <c r="D197" s="65">
        <v>41</v>
      </c>
      <c r="E197" s="65">
        <v>45</v>
      </c>
      <c r="F197" s="65">
        <v>196</v>
      </c>
      <c r="G197" s="65">
        <v>1350</v>
      </c>
      <c r="H197" s="65">
        <v>38</v>
      </c>
      <c r="I197" s="67"/>
    </row>
    <row r="198" spans="1:9" ht="139.5" thickBot="1">
      <c r="A198" s="78"/>
      <c r="B198" s="79" t="s">
        <v>13</v>
      </c>
      <c r="C198" s="89"/>
      <c r="D198" s="66">
        <f>D196*100/D197</f>
        <v>103.82926829268295</v>
      </c>
      <c r="E198" s="66">
        <f>E196*100/E197</f>
        <v>100</v>
      </c>
      <c r="F198" s="66">
        <f>F196*100/F197</f>
        <v>108.5765306122449</v>
      </c>
      <c r="G198" s="66">
        <f>G196*100/G197</f>
        <v>109.58222222222223</v>
      </c>
      <c r="H198" s="66">
        <f>H196*100/H197</f>
        <v>116.05263157894737</v>
      </c>
      <c r="I198" s="80"/>
    </row>
    <row r="199" spans="1:9" ht="69.75">
      <c r="A199" s="81"/>
      <c r="B199" s="82"/>
      <c r="C199" s="83"/>
      <c r="D199" s="84"/>
      <c r="E199" s="84"/>
      <c r="F199" s="84"/>
      <c r="G199" s="84"/>
      <c r="H199" s="84"/>
      <c r="I199" s="81"/>
    </row>
    <row r="200" spans="1:9" ht="69.75">
      <c r="A200" s="81"/>
      <c r="B200" s="2" t="s">
        <v>99</v>
      </c>
      <c r="C200" s="2"/>
      <c r="E200" s="84"/>
      <c r="F200" s="84"/>
      <c r="G200" s="84"/>
      <c r="H200" s="84"/>
      <c r="I200" s="81"/>
    </row>
    <row r="201" spans="1:9" ht="81">
      <c r="A201" s="81"/>
      <c r="B201" s="2" t="s">
        <v>206</v>
      </c>
      <c r="I201" s="81"/>
    </row>
    <row r="202" spans="1:9" ht="69.75">
      <c r="A202" s="81"/>
      <c r="B202" s="2" t="s">
        <v>98</v>
      </c>
      <c r="I202" s="81"/>
    </row>
    <row r="203" spans="1:9" ht="70.5" thickBot="1">
      <c r="A203" s="81"/>
      <c r="B203" s="2" t="s">
        <v>160</v>
      </c>
      <c r="I203" s="81"/>
    </row>
    <row r="204" spans="1:9" ht="70.5" thickBot="1">
      <c r="A204" s="201" t="s">
        <v>32</v>
      </c>
      <c r="B204" s="192" t="s">
        <v>110</v>
      </c>
      <c r="C204" s="219" t="s">
        <v>111</v>
      </c>
      <c r="D204" s="189" t="s">
        <v>26</v>
      </c>
      <c r="E204" s="190"/>
      <c r="F204" s="191"/>
      <c r="G204" s="192" t="s">
        <v>63</v>
      </c>
      <c r="H204" s="192" t="s">
        <v>123</v>
      </c>
      <c r="I204" s="197" t="s">
        <v>122</v>
      </c>
    </row>
    <row r="205" spans="1:9" ht="70.5" thickBot="1">
      <c r="A205" s="202"/>
      <c r="B205" s="193"/>
      <c r="C205" s="214"/>
      <c r="D205" s="55" t="s">
        <v>1</v>
      </c>
      <c r="E205" s="56" t="s">
        <v>2</v>
      </c>
      <c r="F205" s="56" t="s">
        <v>3</v>
      </c>
      <c r="G205" s="193"/>
      <c r="H205" s="193"/>
      <c r="I205" s="198"/>
    </row>
    <row r="206" spans="1:9" ht="70.5" thickBot="1">
      <c r="A206" s="99"/>
      <c r="B206" s="58" t="s">
        <v>16</v>
      </c>
      <c r="C206" s="59"/>
      <c r="D206" s="59"/>
      <c r="E206" s="59"/>
      <c r="F206" s="59"/>
      <c r="G206" s="59"/>
      <c r="H206" s="59"/>
      <c r="I206" s="60"/>
    </row>
    <row r="207" spans="1:9" ht="70.5" thickBot="1">
      <c r="A207" s="99"/>
      <c r="B207" s="189" t="s">
        <v>6</v>
      </c>
      <c r="C207" s="190"/>
      <c r="D207" s="190"/>
      <c r="E207" s="190"/>
      <c r="F207" s="190"/>
      <c r="G207" s="190"/>
      <c r="H207" s="190"/>
      <c r="I207" s="191"/>
    </row>
    <row r="208" spans="1:9" ht="141" thickBot="1">
      <c r="A208" s="68">
        <v>50</v>
      </c>
      <c r="B208" s="73" t="s">
        <v>213</v>
      </c>
      <c r="C208" s="74">
        <v>200</v>
      </c>
      <c r="D208" s="91">
        <v>5.91</v>
      </c>
      <c r="E208" s="91">
        <v>7.19</v>
      </c>
      <c r="F208" s="91">
        <v>30.27</v>
      </c>
      <c r="G208" s="91">
        <v>207</v>
      </c>
      <c r="H208" s="91">
        <v>1.95</v>
      </c>
      <c r="I208" s="75">
        <v>50</v>
      </c>
    </row>
    <row r="209" spans="1:9" ht="141" thickBot="1">
      <c r="A209" s="62">
        <v>2</v>
      </c>
      <c r="B209" s="69" t="s">
        <v>145</v>
      </c>
      <c r="C209" s="70">
        <v>180</v>
      </c>
      <c r="D209" s="91">
        <v>2.95</v>
      </c>
      <c r="E209" s="91">
        <v>3.24</v>
      </c>
      <c r="F209" s="91">
        <v>25.15</v>
      </c>
      <c r="G209" s="91">
        <v>140</v>
      </c>
      <c r="H209" s="91">
        <v>0.36</v>
      </c>
      <c r="I209" s="67">
        <v>86</v>
      </c>
    </row>
    <row r="210" spans="1:9" ht="70.5" thickBot="1">
      <c r="A210" s="62">
        <v>3</v>
      </c>
      <c r="B210" s="69" t="s">
        <v>43</v>
      </c>
      <c r="C210" s="149" t="s">
        <v>169</v>
      </c>
      <c r="D210" s="65">
        <v>1.94</v>
      </c>
      <c r="E210" s="65">
        <v>3.77</v>
      </c>
      <c r="F210" s="65">
        <v>12.36</v>
      </c>
      <c r="G210" s="65">
        <v>91</v>
      </c>
      <c r="H210" s="65">
        <v>0</v>
      </c>
      <c r="I210" s="67">
        <v>16</v>
      </c>
    </row>
    <row r="211" spans="1:9" ht="70.5" thickBot="1">
      <c r="A211" s="62"/>
      <c r="B211" s="69" t="s">
        <v>7</v>
      </c>
      <c r="C211" s="104"/>
      <c r="D211" s="65">
        <f>SUM(D208:D210)</f>
        <v>10.799999999999999</v>
      </c>
      <c r="E211" s="65">
        <f>SUM(E208:E210)</f>
        <v>14.2</v>
      </c>
      <c r="F211" s="65">
        <f>SUM(F208:F210)</f>
        <v>67.78</v>
      </c>
      <c r="G211" s="65">
        <f>SUM(G208:G210)</f>
        <v>438</v>
      </c>
      <c r="H211" s="65">
        <f>SUM(H208:H210)</f>
        <v>2.31</v>
      </c>
      <c r="I211" s="67"/>
    </row>
    <row r="212" spans="1:9" ht="70.5" thickBot="1">
      <c r="A212" s="86"/>
      <c r="B212" s="189" t="s">
        <v>64</v>
      </c>
      <c r="C212" s="190"/>
      <c r="D212" s="190"/>
      <c r="E212" s="190"/>
      <c r="F212" s="190"/>
      <c r="G212" s="190"/>
      <c r="H212" s="190"/>
      <c r="I212" s="191"/>
    </row>
    <row r="213" spans="1:9" ht="210.75" thickBot="1">
      <c r="A213" s="62" t="s">
        <v>36</v>
      </c>
      <c r="B213" s="69" t="s">
        <v>161</v>
      </c>
      <c r="C213" s="64" t="s">
        <v>197</v>
      </c>
      <c r="D213" s="65">
        <v>0.44</v>
      </c>
      <c r="E213" s="65">
        <v>0.44</v>
      </c>
      <c r="F213" s="65">
        <v>10.81</v>
      </c>
      <c r="G213" s="65">
        <v>51.89</v>
      </c>
      <c r="H213" s="65">
        <v>11.03</v>
      </c>
      <c r="I213" s="67">
        <v>76</v>
      </c>
    </row>
    <row r="214" spans="1:9" ht="70.5" thickBot="1">
      <c r="A214" s="62"/>
      <c r="B214" s="69" t="s">
        <v>7</v>
      </c>
      <c r="C214" s="104"/>
      <c r="D214" s="65">
        <f>SUM(D213:D213)</f>
        <v>0.44</v>
      </c>
      <c r="E214" s="65">
        <f>SUM(E213:E213)</f>
        <v>0.44</v>
      </c>
      <c r="F214" s="65">
        <f>SUM(F213:F213)</f>
        <v>10.81</v>
      </c>
      <c r="G214" s="65">
        <f>SUM(G213:G213)</f>
        <v>51.89</v>
      </c>
      <c r="H214" s="65">
        <f>SUM(H213:H213)</f>
        <v>11.03</v>
      </c>
      <c r="I214" s="67"/>
    </row>
    <row r="215" spans="1:9" ht="70.5" thickBot="1">
      <c r="A215" s="86"/>
      <c r="B215" s="189" t="s">
        <v>33</v>
      </c>
      <c r="C215" s="190"/>
      <c r="D215" s="190"/>
      <c r="E215" s="190"/>
      <c r="F215" s="190"/>
      <c r="G215" s="190"/>
      <c r="H215" s="190"/>
      <c r="I215" s="191"/>
    </row>
    <row r="216" spans="1:9" ht="141" thickBot="1">
      <c r="A216" s="62">
        <v>24</v>
      </c>
      <c r="B216" s="69" t="s">
        <v>163</v>
      </c>
      <c r="C216" s="64" t="s">
        <v>41</v>
      </c>
      <c r="D216" s="65">
        <v>0.84</v>
      </c>
      <c r="E216" s="65">
        <v>6.79</v>
      </c>
      <c r="F216" s="65">
        <v>5.64</v>
      </c>
      <c r="G216" s="65">
        <v>88</v>
      </c>
      <c r="H216" s="65">
        <v>6.64</v>
      </c>
      <c r="I216" s="67">
        <v>91</v>
      </c>
    </row>
    <row r="217" spans="1:9" ht="70.5" thickBot="1">
      <c r="A217" s="62">
        <v>41</v>
      </c>
      <c r="B217" s="69" t="s">
        <v>214</v>
      </c>
      <c r="C217" s="92">
        <v>200</v>
      </c>
      <c r="D217" s="65">
        <v>4.24</v>
      </c>
      <c r="E217" s="65">
        <v>5.2</v>
      </c>
      <c r="F217" s="65">
        <v>20.24</v>
      </c>
      <c r="G217" s="65">
        <v>112.8</v>
      </c>
      <c r="H217" s="71">
        <v>9.64</v>
      </c>
      <c r="I217" s="67">
        <v>67</v>
      </c>
    </row>
    <row r="218" spans="1:9" ht="70.5" thickBot="1">
      <c r="A218" s="62">
        <v>53</v>
      </c>
      <c r="B218" s="69" t="s">
        <v>108</v>
      </c>
      <c r="C218" s="70">
        <v>150</v>
      </c>
      <c r="D218" s="65">
        <v>7.4</v>
      </c>
      <c r="E218" s="65">
        <v>7.43</v>
      </c>
      <c r="F218" s="65">
        <v>9.047</v>
      </c>
      <c r="G218" s="65">
        <v>140</v>
      </c>
      <c r="H218" s="65">
        <v>17.08</v>
      </c>
      <c r="I218" s="67">
        <v>53</v>
      </c>
    </row>
    <row r="219" spans="1:9" ht="70.5" thickBot="1">
      <c r="A219" s="62">
        <v>9</v>
      </c>
      <c r="B219" s="69" t="s">
        <v>50</v>
      </c>
      <c r="C219" s="74">
        <v>180</v>
      </c>
      <c r="D219" s="65">
        <v>0.14</v>
      </c>
      <c r="E219" s="65">
        <v>0.14</v>
      </c>
      <c r="F219" s="65">
        <v>14.3</v>
      </c>
      <c r="G219" s="65">
        <v>56.4</v>
      </c>
      <c r="H219" s="65">
        <v>5.94</v>
      </c>
      <c r="I219" s="67">
        <v>54</v>
      </c>
    </row>
    <row r="220" spans="1:9" ht="141" thickBot="1">
      <c r="A220" s="62" t="s">
        <v>36</v>
      </c>
      <c r="B220" s="69" t="s">
        <v>69</v>
      </c>
      <c r="C220" s="74">
        <v>25</v>
      </c>
      <c r="D220" s="65">
        <v>2</v>
      </c>
      <c r="E220" s="65">
        <v>0.25</v>
      </c>
      <c r="F220" s="65">
        <v>12.05</v>
      </c>
      <c r="G220" s="65">
        <v>59</v>
      </c>
      <c r="H220" s="65">
        <v>0</v>
      </c>
      <c r="I220" s="67" t="s">
        <v>36</v>
      </c>
    </row>
    <row r="221" spans="1:9" ht="141" thickBot="1">
      <c r="A221" s="62" t="s">
        <v>36</v>
      </c>
      <c r="B221" s="69" t="s">
        <v>85</v>
      </c>
      <c r="C221" s="74">
        <v>40</v>
      </c>
      <c r="D221" s="65">
        <v>2.24</v>
      </c>
      <c r="E221" s="65">
        <v>0.48</v>
      </c>
      <c r="F221" s="65">
        <v>19.76</v>
      </c>
      <c r="G221" s="65">
        <v>92.8</v>
      </c>
      <c r="H221" s="65">
        <v>0</v>
      </c>
      <c r="I221" s="67" t="s">
        <v>36</v>
      </c>
    </row>
    <row r="222" spans="1:9" ht="70.5" thickBot="1">
      <c r="A222" s="68"/>
      <c r="B222" s="73" t="s">
        <v>31</v>
      </c>
      <c r="C222" s="74"/>
      <c r="D222" s="91">
        <f>SUM(D216:D221)</f>
        <v>16.86</v>
      </c>
      <c r="E222" s="91">
        <f>SUM(E216:E221)</f>
        <v>20.290000000000003</v>
      </c>
      <c r="F222" s="91">
        <f>SUM(F216:F221)</f>
        <v>81.037</v>
      </c>
      <c r="G222" s="91">
        <f>SUM(G216:G221)</f>
        <v>549</v>
      </c>
      <c r="H222" s="91">
        <f>SUM(H216:H221)</f>
        <v>39.3</v>
      </c>
      <c r="I222" s="75"/>
    </row>
    <row r="223" spans="1:9" ht="70.5" thickBot="1">
      <c r="A223" s="86"/>
      <c r="B223" s="189" t="s">
        <v>30</v>
      </c>
      <c r="C223" s="190"/>
      <c r="D223" s="190"/>
      <c r="E223" s="190"/>
      <c r="F223" s="190"/>
      <c r="G223" s="190"/>
      <c r="H223" s="190"/>
      <c r="I223" s="191"/>
    </row>
    <row r="224" spans="1:9" ht="70.5" thickBot="1">
      <c r="A224" s="68"/>
      <c r="B224" s="69" t="s">
        <v>132</v>
      </c>
      <c r="C224" s="72" t="s">
        <v>28</v>
      </c>
      <c r="D224" s="65">
        <v>4.67</v>
      </c>
      <c r="E224" s="65">
        <v>4.76</v>
      </c>
      <c r="F224" s="65">
        <v>17.63</v>
      </c>
      <c r="G224" s="65">
        <v>123</v>
      </c>
      <c r="H224" s="65">
        <v>1.32</v>
      </c>
      <c r="I224" s="75">
        <v>22</v>
      </c>
    </row>
    <row r="225" spans="1:9" ht="70.5" thickBot="1">
      <c r="A225" s="68"/>
      <c r="B225" s="69" t="s">
        <v>130</v>
      </c>
      <c r="C225" s="149" t="s">
        <v>88</v>
      </c>
      <c r="D225" s="65">
        <v>1.56</v>
      </c>
      <c r="E225" s="65">
        <v>2.56</v>
      </c>
      <c r="F225" s="65">
        <v>14.48</v>
      </c>
      <c r="G225" s="65">
        <v>69</v>
      </c>
      <c r="H225" s="65">
        <v>0.24</v>
      </c>
      <c r="I225" s="67">
        <v>77</v>
      </c>
    </row>
    <row r="226" spans="1:9" ht="70.5" thickBot="1">
      <c r="A226" s="68">
        <v>13</v>
      </c>
      <c r="B226" s="73" t="s">
        <v>8</v>
      </c>
      <c r="C226" s="149" t="s">
        <v>89</v>
      </c>
      <c r="D226" s="65">
        <v>0</v>
      </c>
      <c r="E226" s="65">
        <v>0</v>
      </c>
      <c r="F226" s="65">
        <v>11.98</v>
      </c>
      <c r="G226" s="65">
        <v>43</v>
      </c>
      <c r="H226" s="65">
        <v>0</v>
      </c>
      <c r="I226" s="75">
        <v>13</v>
      </c>
    </row>
    <row r="227" spans="1:9" ht="70.5" thickBot="1">
      <c r="A227" s="78"/>
      <c r="B227" s="69" t="s">
        <v>7</v>
      </c>
      <c r="C227" s="104"/>
      <c r="D227" s="65">
        <f>SUM(D224:D226)</f>
        <v>6.23</v>
      </c>
      <c r="E227" s="65">
        <f>SUM(E224:E226)</f>
        <v>7.32</v>
      </c>
      <c r="F227" s="65">
        <f>SUM(F224:F226)</f>
        <v>44.09</v>
      </c>
      <c r="G227" s="65">
        <f>SUM(G224:G226)</f>
        <v>235</v>
      </c>
      <c r="H227" s="65">
        <f>SUM(H224:H226)</f>
        <v>1.56</v>
      </c>
      <c r="I227" s="80"/>
    </row>
    <row r="228" spans="1:9" ht="70.5" thickBot="1">
      <c r="A228" s="62"/>
      <c r="B228" s="69"/>
      <c r="C228" s="104"/>
      <c r="D228" s="55" t="s">
        <v>1</v>
      </c>
      <c r="E228" s="56" t="s">
        <v>2</v>
      </c>
      <c r="F228" s="56" t="s">
        <v>3</v>
      </c>
      <c r="G228" s="76" t="s">
        <v>4</v>
      </c>
      <c r="H228" s="56" t="s">
        <v>5</v>
      </c>
      <c r="I228" s="67"/>
    </row>
    <row r="229" spans="1:9" ht="70.5" thickBot="1">
      <c r="A229" s="62"/>
      <c r="B229" s="77" t="s">
        <v>114</v>
      </c>
      <c r="C229" s="104"/>
      <c r="D229" s="65">
        <f>D211+D214+D222+D227</f>
        <v>34.33</v>
      </c>
      <c r="E229" s="65">
        <f>E211+E214+E222+E227</f>
        <v>42.25</v>
      </c>
      <c r="F229" s="65">
        <f>F211+F214+F222+F227</f>
        <v>203.717</v>
      </c>
      <c r="G229" s="65">
        <f>G211+G214+G222+G227</f>
        <v>1273.8899999999999</v>
      </c>
      <c r="H229" s="65">
        <f>H211+H214+H222+H227</f>
        <v>54.2</v>
      </c>
      <c r="I229" s="67"/>
    </row>
    <row r="230" spans="1:9" ht="70.5" thickBot="1">
      <c r="A230" s="62"/>
      <c r="B230" s="77" t="s">
        <v>12</v>
      </c>
      <c r="C230" s="104"/>
      <c r="D230" s="65">
        <v>41</v>
      </c>
      <c r="E230" s="65">
        <v>45</v>
      </c>
      <c r="F230" s="65">
        <v>196</v>
      </c>
      <c r="G230" s="65">
        <v>1350</v>
      </c>
      <c r="H230" s="65">
        <v>38</v>
      </c>
      <c r="I230" s="67"/>
    </row>
    <row r="231" spans="1:9" ht="139.5" thickBot="1">
      <c r="A231" s="78"/>
      <c r="B231" s="79" t="s">
        <v>13</v>
      </c>
      <c r="C231" s="89"/>
      <c r="D231" s="66">
        <f>D229*100/D230</f>
        <v>83.73170731707317</v>
      </c>
      <c r="E231" s="66">
        <f>E229*100/E230</f>
        <v>93.88888888888889</v>
      </c>
      <c r="F231" s="66">
        <f>F229*100/F230</f>
        <v>103.93724489795919</v>
      </c>
      <c r="G231" s="66">
        <f>G229*100/G230</f>
        <v>94.36222222222221</v>
      </c>
      <c r="H231" s="66">
        <f>H229*100/H230</f>
        <v>142.6315789473684</v>
      </c>
      <c r="I231" s="80"/>
    </row>
    <row r="232" spans="1:10" ht="69.75">
      <c r="A232" s="81"/>
      <c r="B232" s="82"/>
      <c r="C232" s="83"/>
      <c r="D232" s="84"/>
      <c r="E232" s="84"/>
      <c r="F232" s="84"/>
      <c r="G232" s="84"/>
      <c r="H232" s="84"/>
      <c r="I232" s="81"/>
      <c r="J232" s="2"/>
    </row>
    <row r="233" spans="1:10" ht="69.75">
      <c r="A233" s="81"/>
      <c r="B233" s="2" t="s">
        <v>99</v>
      </c>
      <c r="C233" s="2"/>
      <c r="E233" s="84"/>
      <c r="F233" s="84"/>
      <c r="G233" s="84"/>
      <c r="H233" s="84"/>
      <c r="I233" s="81"/>
      <c r="J233" s="2"/>
    </row>
    <row r="234" spans="1:10" ht="81">
      <c r="A234" s="81"/>
      <c r="B234" s="2" t="s">
        <v>206</v>
      </c>
      <c r="I234" s="81"/>
      <c r="J234" s="2"/>
    </row>
    <row r="235" spans="1:10" ht="69.75">
      <c r="A235" s="81"/>
      <c r="B235" s="2" t="s">
        <v>98</v>
      </c>
      <c r="I235" s="81"/>
      <c r="J235" s="2"/>
    </row>
    <row r="236" spans="1:10" ht="69.75">
      <c r="A236" s="81"/>
      <c r="B236" s="2" t="s">
        <v>160</v>
      </c>
      <c r="I236" s="81"/>
      <c r="J236" s="2"/>
    </row>
    <row r="237" spans="1:10" ht="69.75">
      <c r="A237" s="81"/>
      <c r="B237" s="82"/>
      <c r="C237" s="83"/>
      <c r="D237" s="84"/>
      <c r="E237" s="84"/>
      <c r="F237" s="84"/>
      <c r="G237" s="84"/>
      <c r="H237" s="84"/>
      <c r="I237" s="81"/>
      <c r="J237" s="2"/>
    </row>
    <row r="238" spans="1:10" ht="70.5" thickBot="1">
      <c r="A238" s="81"/>
      <c r="B238" s="82"/>
      <c r="C238" s="83"/>
      <c r="D238" s="84"/>
      <c r="E238" s="84"/>
      <c r="F238" s="84"/>
      <c r="G238" s="84"/>
      <c r="H238" s="84"/>
      <c r="I238" s="81"/>
      <c r="J238" s="2"/>
    </row>
    <row r="239" spans="1:10" ht="70.5" thickBot="1">
      <c r="A239" s="81"/>
      <c r="B239" s="194" t="s">
        <v>170</v>
      </c>
      <c r="C239" s="195"/>
      <c r="D239" s="195"/>
      <c r="E239" s="195"/>
      <c r="F239" s="195"/>
      <c r="G239" s="195"/>
      <c r="H239" s="195"/>
      <c r="I239" s="195"/>
      <c r="J239" s="196"/>
    </row>
    <row r="240" spans="1:10" ht="70.5" thickBot="1">
      <c r="A240" s="201" t="s">
        <v>32</v>
      </c>
      <c r="B240" s="192" t="s">
        <v>110</v>
      </c>
      <c r="C240" s="219" t="s">
        <v>111</v>
      </c>
      <c r="D240" s="189" t="s">
        <v>26</v>
      </c>
      <c r="E240" s="190"/>
      <c r="F240" s="191"/>
      <c r="G240" s="192" t="s">
        <v>63</v>
      </c>
      <c r="H240" s="192" t="s">
        <v>123</v>
      </c>
      <c r="I240" s="197" t="s">
        <v>122</v>
      </c>
      <c r="J240" s="113"/>
    </row>
    <row r="241" spans="1:10" ht="70.5" thickBot="1">
      <c r="A241" s="202"/>
      <c r="B241" s="193"/>
      <c r="C241" s="214"/>
      <c r="D241" s="55" t="s">
        <v>1</v>
      </c>
      <c r="E241" s="56" t="s">
        <v>2</v>
      </c>
      <c r="F241" s="56" t="s">
        <v>3</v>
      </c>
      <c r="G241" s="193"/>
      <c r="H241" s="193"/>
      <c r="I241" s="198"/>
      <c r="J241" s="113"/>
    </row>
    <row r="242" spans="1:10" ht="70.5" thickBot="1">
      <c r="A242" s="99"/>
      <c r="B242" s="58" t="s">
        <v>0</v>
      </c>
      <c r="C242" s="59"/>
      <c r="D242" s="59"/>
      <c r="E242" s="59"/>
      <c r="F242" s="59"/>
      <c r="G242" s="59"/>
      <c r="H242" s="59"/>
      <c r="I242" s="60"/>
      <c r="J242" s="113"/>
    </row>
    <row r="243" spans="1:10" ht="70.5" thickBot="1">
      <c r="A243" s="99"/>
      <c r="B243" s="189" t="s">
        <v>6</v>
      </c>
      <c r="C243" s="190"/>
      <c r="D243" s="190"/>
      <c r="E243" s="190"/>
      <c r="F243" s="190"/>
      <c r="G243" s="190"/>
      <c r="H243" s="190"/>
      <c r="I243" s="191"/>
      <c r="J243" s="113"/>
    </row>
    <row r="244" spans="1:10" ht="141" thickBot="1">
      <c r="A244" s="62"/>
      <c r="B244" s="73" t="s">
        <v>212</v>
      </c>
      <c r="C244" s="74">
        <v>200</v>
      </c>
      <c r="D244" s="91">
        <v>7.67</v>
      </c>
      <c r="E244" s="91">
        <v>8.04</v>
      </c>
      <c r="F244" s="91">
        <v>37.75</v>
      </c>
      <c r="G244" s="91">
        <v>252</v>
      </c>
      <c r="H244" s="91">
        <v>1.96</v>
      </c>
      <c r="I244" s="75">
        <v>45</v>
      </c>
      <c r="J244" s="113"/>
    </row>
    <row r="245" spans="1:10" ht="141" thickBot="1">
      <c r="A245" s="62"/>
      <c r="B245" s="69" t="s">
        <v>100</v>
      </c>
      <c r="C245" s="74">
        <v>180</v>
      </c>
      <c r="D245" s="91">
        <v>3.72</v>
      </c>
      <c r="E245" s="91">
        <v>4.02</v>
      </c>
      <c r="F245" s="91">
        <v>17.8</v>
      </c>
      <c r="G245" s="91">
        <v>120</v>
      </c>
      <c r="H245" s="91">
        <v>1.56</v>
      </c>
      <c r="I245" s="67">
        <v>2</v>
      </c>
      <c r="J245" s="113"/>
    </row>
    <row r="246" spans="1:10" ht="141" thickBot="1">
      <c r="A246" s="62">
        <v>16</v>
      </c>
      <c r="B246" s="69" t="s">
        <v>44</v>
      </c>
      <c r="C246" s="104" t="s">
        <v>168</v>
      </c>
      <c r="D246" s="65">
        <v>4.03</v>
      </c>
      <c r="E246" s="65">
        <v>6.42</v>
      </c>
      <c r="F246" s="65">
        <v>12.36</v>
      </c>
      <c r="G246" s="65">
        <v>124</v>
      </c>
      <c r="H246" s="65">
        <v>0.06</v>
      </c>
      <c r="I246" s="67">
        <v>3</v>
      </c>
      <c r="J246" s="113"/>
    </row>
    <row r="247" spans="1:10" ht="70.5" thickBot="1">
      <c r="A247" s="62"/>
      <c r="B247" s="69" t="s">
        <v>7</v>
      </c>
      <c r="C247" s="104"/>
      <c r="D247" s="65">
        <f>SUM(D244:D246)</f>
        <v>15.420000000000002</v>
      </c>
      <c r="E247" s="65">
        <f>SUM(E244:E246)</f>
        <v>18.479999999999997</v>
      </c>
      <c r="F247" s="65">
        <f>SUM(F244:F246)</f>
        <v>67.91</v>
      </c>
      <c r="G247" s="65">
        <f>SUM(G244:G246)</f>
        <v>496</v>
      </c>
      <c r="H247" s="65">
        <f>SUM(H244:H246)</f>
        <v>3.58</v>
      </c>
      <c r="I247" s="67"/>
      <c r="J247" s="113"/>
    </row>
    <row r="248" spans="1:10" ht="70.5" thickBot="1">
      <c r="A248" s="86"/>
      <c r="B248" s="189" t="s">
        <v>64</v>
      </c>
      <c r="C248" s="190"/>
      <c r="D248" s="190"/>
      <c r="E248" s="190"/>
      <c r="F248" s="190"/>
      <c r="G248" s="190"/>
      <c r="H248" s="190"/>
      <c r="I248" s="191"/>
      <c r="J248" s="113"/>
    </row>
    <row r="249" spans="1:10" ht="70.5" thickBot="1">
      <c r="A249" s="62" t="s">
        <v>36</v>
      </c>
      <c r="B249" s="73" t="s">
        <v>156</v>
      </c>
      <c r="C249" s="64" t="s">
        <v>29</v>
      </c>
      <c r="D249" s="65">
        <v>0.3</v>
      </c>
      <c r="E249" s="65">
        <v>0.16</v>
      </c>
      <c r="F249" s="65">
        <v>15.16</v>
      </c>
      <c r="G249" s="65">
        <v>69</v>
      </c>
      <c r="H249" s="65">
        <v>3</v>
      </c>
      <c r="I249" s="67" t="s">
        <v>36</v>
      </c>
      <c r="J249" s="113"/>
    </row>
    <row r="250" spans="1:10" ht="70.5" thickBot="1">
      <c r="A250" s="62"/>
      <c r="B250" s="69" t="s">
        <v>7</v>
      </c>
      <c r="C250" s="104"/>
      <c r="D250" s="65">
        <f>SUM(D249:D249)</f>
        <v>0.3</v>
      </c>
      <c r="E250" s="65">
        <f>SUM(E249:E249)</f>
        <v>0.16</v>
      </c>
      <c r="F250" s="65">
        <f>SUM(F249:F249)</f>
        <v>15.16</v>
      </c>
      <c r="G250" s="65">
        <f>SUM(G249:G249)</f>
        <v>69</v>
      </c>
      <c r="H250" s="65">
        <f>SUM(H249:H249)</f>
        <v>3</v>
      </c>
      <c r="I250" s="67"/>
      <c r="J250" s="113"/>
    </row>
    <row r="251" spans="1:10" ht="70.5" thickBot="1">
      <c r="A251" s="99"/>
      <c r="B251" s="189" t="s">
        <v>33</v>
      </c>
      <c r="C251" s="190"/>
      <c r="D251" s="190"/>
      <c r="E251" s="190"/>
      <c r="F251" s="190"/>
      <c r="G251" s="190"/>
      <c r="H251" s="190"/>
      <c r="I251" s="191"/>
      <c r="J251" s="113"/>
    </row>
    <row r="252" spans="1:10" ht="281.25" thickBot="1">
      <c r="A252" s="99"/>
      <c r="B252" s="93" t="s">
        <v>193</v>
      </c>
      <c r="C252" s="64" t="s">
        <v>41</v>
      </c>
      <c r="D252" s="65">
        <v>0.48</v>
      </c>
      <c r="E252" s="65">
        <v>0.06</v>
      </c>
      <c r="F252" s="65">
        <v>1.5</v>
      </c>
      <c r="G252" s="65">
        <v>8.4</v>
      </c>
      <c r="H252" s="65">
        <v>6</v>
      </c>
      <c r="I252" s="75">
        <v>89</v>
      </c>
      <c r="J252" s="113"/>
    </row>
    <row r="253" spans="1:10" ht="210.75" thickBot="1">
      <c r="A253" s="99"/>
      <c r="B253" s="69" t="s">
        <v>149</v>
      </c>
      <c r="C253" s="149" t="s">
        <v>94</v>
      </c>
      <c r="D253" s="65">
        <v>4.02</v>
      </c>
      <c r="E253" s="65">
        <v>4.81</v>
      </c>
      <c r="F253" s="65">
        <v>14.14</v>
      </c>
      <c r="G253" s="65">
        <v>117</v>
      </c>
      <c r="H253" s="65">
        <v>10.35</v>
      </c>
      <c r="I253" s="67">
        <v>57.46</v>
      </c>
      <c r="J253" s="113"/>
    </row>
    <row r="254" spans="1:10" ht="210.75" thickBot="1">
      <c r="A254" s="99"/>
      <c r="B254" s="69" t="s">
        <v>151</v>
      </c>
      <c r="C254" s="70">
        <v>50</v>
      </c>
      <c r="D254" s="65">
        <v>6.41</v>
      </c>
      <c r="E254" s="65">
        <v>6.78</v>
      </c>
      <c r="F254" s="65">
        <v>5.22</v>
      </c>
      <c r="G254" s="65">
        <v>107.5</v>
      </c>
      <c r="H254" s="65">
        <v>0.56</v>
      </c>
      <c r="I254" s="67">
        <v>64.6</v>
      </c>
      <c r="J254" s="113"/>
    </row>
    <row r="255" spans="1:10" ht="70.5" thickBot="1">
      <c r="A255" s="99"/>
      <c r="B255" s="69" t="s">
        <v>105</v>
      </c>
      <c r="C255" s="74">
        <v>30</v>
      </c>
      <c r="D255" s="65">
        <v>0.26</v>
      </c>
      <c r="E255" s="65">
        <v>2.92</v>
      </c>
      <c r="F255" s="65">
        <v>0.86</v>
      </c>
      <c r="G255" s="65">
        <v>32.4</v>
      </c>
      <c r="H255" s="65">
        <v>0.06</v>
      </c>
      <c r="I255" s="67">
        <v>63</v>
      </c>
      <c r="J255" s="113"/>
    </row>
    <row r="256" spans="1:10" ht="70.5" thickBot="1">
      <c r="A256" s="99"/>
      <c r="B256" s="69" t="s">
        <v>176</v>
      </c>
      <c r="C256" s="74">
        <v>85</v>
      </c>
      <c r="D256" s="107">
        <v>4.85</v>
      </c>
      <c r="E256" s="108">
        <v>4.1</v>
      </c>
      <c r="F256" s="108">
        <v>23.83</v>
      </c>
      <c r="G256" s="108">
        <v>153</v>
      </c>
      <c r="H256" s="108">
        <v>1.7</v>
      </c>
      <c r="I256" s="67">
        <v>65</v>
      </c>
      <c r="J256" s="113"/>
    </row>
    <row r="257" spans="1:10" ht="210.75" thickBot="1">
      <c r="A257" s="62">
        <v>20</v>
      </c>
      <c r="B257" s="151" t="s">
        <v>186</v>
      </c>
      <c r="C257" s="74">
        <v>150</v>
      </c>
      <c r="D257" s="65">
        <v>0.86</v>
      </c>
      <c r="E257" s="65">
        <v>0.14</v>
      </c>
      <c r="F257" s="65">
        <v>19.31</v>
      </c>
      <c r="G257" s="65">
        <v>87</v>
      </c>
      <c r="H257" s="65">
        <v>50.2</v>
      </c>
      <c r="I257" s="67">
        <v>36</v>
      </c>
      <c r="J257" s="113"/>
    </row>
    <row r="258" spans="1:10" ht="141" thickBot="1">
      <c r="A258" s="62" t="s">
        <v>36</v>
      </c>
      <c r="B258" s="69" t="s">
        <v>69</v>
      </c>
      <c r="C258" s="74">
        <v>25</v>
      </c>
      <c r="D258" s="65">
        <v>2</v>
      </c>
      <c r="E258" s="65">
        <v>0.25</v>
      </c>
      <c r="F258" s="65">
        <v>12.05</v>
      </c>
      <c r="G258" s="65">
        <v>59</v>
      </c>
      <c r="H258" s="65">
        <v>0</v>
      </c>
      <c r="I258" s="67" t="s">
        <v>36</v>
      </c>
      <c r="J258" s="113"/>
    </row>
    <row r="259" spans="1:10" ht="141" thickBot="1">
      <c r="A259" s="62" t="s">
        <v>36</v>
      </c>
      <c r="B259" s="69" t="s">
        <v>85</v>
      </c>
      <c r="C259" s="74">
        <v>40</v>
      </c>
      <c r="D259" s="65">
        <v>2.24</v>
      </c>
      <c r="E259" s="65">
        <v>0.48</v>
      </c>
      <c r="F259" s="65">
        <v>19.76</v>
      </c>
      <c r="G259" s="65">
        <v>92.8</v>
      </c>
      <c r="H259" s="65">
        <v>0</v>
      </c>
      <c r="I259" s="67" t="s">
        <v>36</v>
      </c>
      <c r="J259" s="113"/>
    </row>
    <row r="260" spans="1:10" ht="70.5" thickBot="1">
      <c r="A260" s="68"/>
      <c r="B260" s="73" t="s">
        <v>31</v>
      </c>
      <c r="C260" s="74"/>
      <c r="D260" s="91">
        <f>SUM(D252:D259)</f>
        <v>21.119999999999997</v>
      </c>
      <c r="E260" s="91">
        <f>SUM(E252:E259)</f>
        <v>19.54</v>
      </c>
      <c r="F260" s="91">
        <f>SUM(F252:F259)</f>
        <v>96.67</v>
      </c>
      <c r="G260" s="91">
        <f>SUM(G252:G259)</f>
        <v>657.0999999999999</v>
      </c>
      <c r="H260" s="91">
        <f>SUM(H252:H259)</f>
        <v>68.87</v>
      </c>
      <c r="I260" s="75"/>
      <c r="J260" s="113"/>
    </row>
    <row r="261" spans="1:10" ht="70.5" thickBot="1">
      <c r="A261" s="86"/>
      <c r="B261" s="189" t="s">
        <v>30</v>
      </c>
      <c r="C261" s="190"/>
      <c r="D261" s="190"/>
      <c r="E261" s="190"/>
      <c r="F261" s="190"/>
      <c r="G261" s="190"/>
      <c r="H261" s="190"/>
      <c r="I261" s="191"/>
      <c r="J261" s="113"/>
    </row>
    <row r="262" spans="1:10" ht="141" thickBot="1">
      <c r="A262" s="62">
        <v>21</v>
      </c>
      <c r="B262" s="69" t="s">
        <v>129</v>
      </c>
      <c r="C262" s="104" t="s">
        <v>107</v>
      </c>
      <c r="D262" s="91">
        <v>5.22</v>
      </c>
      <c r="E262" s="91">
        <v>5.76</v>
      </c>
      <c r="F262" s="91">
        <v>7.2</v>
      </c>
      <c r="G262" s="91">
        <v>106.2</v>
      </c>
      <c r="H262" s="91">
        <v>1.26</v>
      </c>
      <c r="I262" s="67">
        <v>21.74</v>
      </c>
      <c r="J262" s="113"/>
    </row>
    <row r="263" spans="1:10" ht="141" thickBot="1">
      <c r="A263" s="62">
        <v>11</v>
      </c>
      <c r="B263" s="69" t="s">
        <v>81</v>
      </c>
      <c r="C263" s="104" t="s">
        <v>87</v>
      </c>
      <c r="D263" s="65">
        <v>3.47</v>
      </c>
      <c r="E263" s="65">
        <v>2.17</v>
      </c>
      <c r="F263" s="65">
        <v>29.11</v>
      </c>
      <c r="G263" s="65">
        <v>156.01</v>
      </c>
      <c r="H263" s="65">
        <v>0.14</v>
      </c>
      <c r="I263" s="67">
        <v>11</v>
      </c>
      <c r="J263" s="113"/>
    </row>
    <row r="264" spans="1:10" ht="70.5" thickBot="1">
      <c r="A264" s="62"/>
      <c r="B264" s="69" t="s">
        <v>7</v>
      </c>
      <c r="C264" s="74"/>
      <c r="D264" s="65">
        <f>SUM(D262:D263)</f>
        <v>8.69</v>
      </c>
      <c r="E264" s="65">
        <f>SUM(E262:E263)</f>
        <v>7.93</v>
      </c>
      <c r="F264" s="65">
        <f>SUM(F262:F263)</f>
        <v>36.31</v>
      </c>
      <c r="G264" s="65">
        <f>SUM(G262:G263)</f>
        <v>262.21</v>
      </c>
      <c r="H264" s="65">
        <f>SUM(H262:H263)</f>
        <v>1.4</v>
      </c>
      <c r="I264" s="67"/>
      <c r="J264" s="114"/>
    </row>
    <row r="265" spans="1:10" ht="70.5" thickBot="1">
      <c r="A265" s="62"/>
      <c r="B265" s="69"/>
      <c r="C265" s="104"/>
      <c r="D265" s="55" t="s">
        <v>1</v>
      </c>
      <c r="E265" s="56" t="s">
        <v>2</v>
      </c>
      <c r="F265" s="56" t="s">
        <v>3</v>
      </c>
      <c r="G265" s="76" t="s">
        <v>4</v>
      </c>
      <c r="H265" s="56" t="s">
        <v>5</v>
      </c>
      <c r="I265" s="67"/>
      <c r="J265" s="113"/>
    </row>
    <row r="266" spans="1:10" ht="70.5" thickBot="1">
      <c r="A266" s="62"/>
      <c r="B266" s="77" t="s">
        <v>139</v>
      </c>
      <c r="C266" s="104"/>
      <c r="D266" s="65">
        <f>SUM(D247+D250+D260+D264)</f>
        <v>45.53</v>
      </c>
      <c r="E266" s="65">
        <f>SUM(E247+E250+E260+E264)</f>
        <v>46.10999999999999</v>
      </c>
      <c r="F266" s="65">
        <f>SUM(F247+F250+F260+F264)</f>
        <v>216.05</v>
      </c>
      <c r="G266" s="65">
        <f>SUM(G247+G250+G260+G264)</f>
        <v>1484.31</v>
      </c>
      <c r="H266" s="65">
        <f>SUM(H247+H250+H260+H264)</f>
        <v>76.85000000000001</v>
      </c>
      <c r="I266" s="67"/>
      <c r="J266" s="113"/>
    </row>
    <row r="267" spans="1:10" ht="70.5" thickBot="1">
      <c r="A267" s="62"/>
      <c r="B267" s="77" t="s">
        <v>12</v>
      </c>
      <c r="C267" s="104"/>
      <c r="D267" s="65">
        <v>41</v>
      </c>
      <c r="E267" s="65">
        <v>45</v>
      </c>
      <c r="F267" s="65">
        <v>196</v>
      </c>
      <c r="G267" s="65">
        <v>1350</v>
      </c>
      <c r="H267" s="65">
        <v>38</v>
      </c>
      <c r="I267" s="67"/>
      <c r="J267" s="113"/>
    </row>
    <row r="268" spans="1:10" ht="139.5" thickBot="1">
      <c r="A268" s="152"/>
      <c r="B268" s="79" t="s">
        <v>13</v>
      </c>
      <c r="C268" s="89"/>
      <c r="D268" s="66">
        <f>D266*100/D267</f>
        <v>111.04878048780488</v>
      </c>
      <c r="E268" s="66">
        <f>E266*100/E267</f>
        <v>102.46666666666664</v>
      </c>
      <c r="F268" s="66">
        <f>F266*100/F267</f>
        <v>110.2295918367347</v>
      </c>
      <c r="G268" s="66">
        <f>G266*100/G267</f>
        <v>109.94888888888889</v>
      </c>
      <c r="H268" s="66">
        <f>H266*100/H267</f>
        <v>202.23684210526318</v>
      </c>
      <c r="I268" s="80"/>
      <c r="J268" s="115"/>
    </row>
    <row r="269" spans="1:9" ht="69.75">
      <c r="A269" s="81"/>
      <c r="B269" s="82"/>
      <c r="C269" s="83"/>
      <c r="D269" s="84"/>
      <c r="E269" s="84"/>
      <c r="F269" s="84"/>
      <c r="G269" s="84"/>
      <c r="H269" s="84"/>
      <c r="I269" s="81"/>
    </row>
    <row r="270" spans="1:9" ht="69.75">
      <c r="A270" s="81"/>
      <c r="B270" s="2" t="s">
        <v>99</v>
      </c>
      <c r="C270" s="2"/>
      <c r="E270" s="84"/>
      <c r="F270" s="84"/>
      <c r="G270" s="84"/>
      <c r="H270" s="84"/>
      <c r="I270" s="81"/>
    </row>
    <row r="271" spans="1:9" ht="81">
      <c r="A271" s="81"/>
      <c r="B271" s="2" t="s">
        <v>206</v>
      </c>
      <c r="I271" s="81"/>
    </row>
    <row r="272" spans="1:9" ht="69.75">
      <c r="A272" s="81"/>
      <c r="B272" s="2" t="s">
        <v>98</v>
      </c>
      <c r="I272" s="81"/>
    </row>
    <row r="273" spans="1:9" ht="69.75">
      <c r="A273" s="81"/>
      <c r="B273" s="2" t="s">
        <v>160</v>
      </c>
      <c r="I273" s="81"/>
    </row>
    <row r="274" spans="1:9" ht="70.5" thickBot="1">
      <c r="A274" s="81"/>
      <c r="B274" s="2"/>
      <c r="I274" s="81"/>
    </row>
    <row r="275" spans="1:9" ht="70.5" thickBot="1">
      <c r="A275" s="203" t="s">
        <v>32</v>
      </c>
      <c r="B275" s="192" t="s">
        <v>110</v>
      </c>
      <c r="C275" s="219" t="s">
        <v>111</v>
      </c>
      <c r="D275" s="189" t="s">
        <v>26</v>
      </c>
      <c r="E275" s="190"/>
      <c r="F275" s="191"/>
      <c r="G275" s="192" t="s">
        <v>63</v>
      </c>
      <c r="H275" s="192" t="s">
        <v>123</v>
      </c>
      <c r="I275" s="197" t="s">
        <v>122</v>
      </c>
    </row>
    <row r="276" spans="1:9" ht="70.5" thickBot="1">
      <c r="A276" s="202"/>
      <c r="B276" s="193"/>
      <c r="C276" s="214"/>
      <c r="D276" s="55" t="s">
        <v>1</v>
      </c>
      <c r="E276" s="56" t="s">
        <v>2</v>
      </c>
      <c r="F276" s="56" t="s">
        <v>3</v>
      </c>
      <c r="G276" s="193"/>
      <c r="H276" s="193"/>
      <c r="I276" s="198"/>
    </row>
    <row r="277" spans="1:9" ht="70.5" thickBot="1">
      <c r="A277" s="99"/>
      <c r="B277" s="58" t="s">
        <v>18</v>
      </c>
      <c r="C277" s="59"/>
      <c r="D277" s="59"/>
      <c r="E277" s="59"/>
      <c r="F277" s="59"/>
      <c r="G277" s="59"/>
      <c r="H277" s="59"/>
      <c r="I277" s="60"/>
    </row>
    <row r="278" spans="1:9" ht="70.5" thickBot="1">
      <c r="A278" s="99"/>
      <c r="B278" s="189" t="s">
        <v>6</v>
      </c>
      <c r="C278" s="190"/>
      <c r="D278" s="190"/>
      <c r="E278" s="190"/>
      <c r="F278" s="190"/>
      <c r="G278" s="190"/>
      <c r="H278" s="190"/>
      <c r="I278" s="191"/>
    </row>
    <row r="279" spans="1:9" ht="141" thickBot="1">
      <c r="A279" s="68">
        <v>45</v>
      </c>
      <c r="B279" s="63" t="s">
        <v>210</v>
      </c>
      <c r="C279" s="74">
        <v>200</v>
      </c>
      <c r="D279" s="91">
        <v>6.21</v>
      </c>
      <c r="E279" s="91">
        <v>7.47</v>
      </c>
      <c r="F279" s="91">
        <v>25.09</v>
      </c>
      <c r="G279" s="91">
        <v>192</v>
      </c>
      <c r="H279" s="91">
        <v>1.95</v>
      </c>
      <c r="I279" s="67">
        <v>32</v>
      </c>
    </row>
    <row r="280" spans="1:9" ht="70.5" thickBot="1">
      <c r="A280" s="62">
        <v>2</v>
      </c>
      <c r="B280" s="69" t="s">
        <v>17</v>
      </c>
      <c r="C280" s="74">
        <v>180</v>
      </c>
      <c r="D280" s="65">
        <v>3.65</v>
      </c>
      <c r="E280" s="65">
        <v>4.02</v>
      </c>
      <c r="F280" s="65">
        <v>17.74</v>
      </c>
      <c r="G280" s="65">
        <v>121</v>
      </c>
      <c r="H280" s="71">
        <v>1.56</v>
      </c>
      <c r="I280" s="67">
        <v>15</v>
      </c>
    </row>
    <row r="281" spans="1:9" ht="70.5" thickBot="1">
      <c r="A281" s="62">
        <v>3</v>
      </c>
      <c r="B281" s="69" t="s">
        <v>43</v>
      </c>
      <c r="C281" s="149" t="s">
        <v>169</v>
      </c>
      <c r="D281" s="65">
        <v>1.94</v>
      </c>
      <c r="E281" s="65">
        <v>3.77</v>
      </c>
      <c r="F281" s="65">
        <v>12.36</v>
      </c>
      <c r="G281" s="65">
        <v>91</v>
      </c>
      <c r="H281" s="65">
        <v>0</v>
      </c>
      <c r="I281" s="67">
        <v>16</v>
      </c>
    </row>
    <row r="282" spans="1:9" ht="70.5" thickBot="1">
      <c r="A282" s="62"/>
      <c r="B282" s="69" t="s">
        <v>7</v>
      </c>
      <c r="C282" s="104"/>
      <c r="D282" s="65">
        <f>SUM(D279:D281)</f>
        <v>11.799999999999999</v>
      </c>
      <c r="E282" s="65">
        <f>SUM(E279:E281)</f>
        <v>15.259999999999998</v>
      </c>
      <c r="F282" s="65">
        <f>SUM(F279:F281)</f>
        <v>55.19</v>
      </c>
      <c r="G282" s="65">
        <f>SUM(G279:G281)</f>
        <v>404</v>
      </c>
      <c r="H282" s="65">
        <f>SUM(H279:H281)</f>
        <v>3.51</v>
      </c>
      <c r="I282" s="67"/>
    </row>
    <row r="283" spans="1:9" ht="70.5" thickBot="1">
      <c r="A283" s="86"/>
      <c r="B283" s="189" t="s">
        <v>64</v>
      </c>
      <c r="C283" s="190"/>
      <c r="D283" s="190"/>
      <c r="E283" s="190"/>
      <c r="F283" s="190"/>
      <c r="G283" s="190"/>
      <c r="H283" s="190"/>
      <c r="I283" s="191"/>
    </row>
    <row r="284" spans="1:9" ht="70.5" thickBot="1">
      <c r="A284" s="62" t="s">
        <v>36</v>
      </c>
      <c r="B284" s="73" t="s">
        <v>156</v>
      </c>
      <c r="C284" s="64" t="s">
        <v>29</v>
      </c>
      <c r="D284" s="65">
        <v>0.3</v>
      </c>
      <c r="E284" s="65">
        <v>0.16</v>
      </c>
      <c r="F284" s="65">
        <v>15.16</v>
      </c>
      <c r="G284" s="65">
        <v>69</v>
      </c>
      <c r="H284" s="65">
        <v>3</v>
      </c>
      <c r="I284" s="67" t="s">
        <v>36</v>
      </c>
    </row>
    <row r="285" spans="1:9" ht="70.5" thickBot="1">
      <c r="A285" s="62"/>
      <c r="B285" s="69" t="s">
        <v>7</v>
      </c>
      <c r="C285" s="104"/>
      <c r="D285" s="65">
        <f>SUM(D284:D284)</f>
        <v>0.3</v>
      </c>
      <c r="E285" s="65">
        <f>SUM(E284:E284)</f>
        <v>0.16</v>
      </c>
      <c r="F285" s="65">
        <f>SUM(F284:F284)</f>
        <v>15.16</v>
      </c>
      <c r="G285" s="65">
        <f>SUM(G284:G284)</f>
        <v>69</v>
      </c>
      <c r="H285" s="65">
        <f>SUM(H284:H284)</f>
        <v>3</v>
      </c>
      <c r="I285" s="67"/>
    </row>
    <row r="286" spans="1:9" ht="70.5" thickBot="1">
      <c r="A286" s="86"/>
      <c r="B286" s="189" t="s">
        <v>33</v>
      </c>
      <c r="C286" s="190"/>
      <c r="D286" s="190"/>
      <c r="E286" s="190"/>
      <c r="F286" s="190"/>
      <c r="G286" s="190"/>
      <c r="H286" s="190"/>
      <c r="I286" s="191"/>
    </row>
    <row r="287" spans="1:9" ht="210.75" thickBot="1">
      <c r="A287" s="62"/>
      <c r="B287" s="69" t="s">
        <v>83</v>
      </c>
      <c r="C287" s="149" t="s">
        <v>41</v>
      </c>
      <c r="D287" s="65">
        <v>1.57</v>
      </c>
      <c r="E287" s="65">
        <v>5.08</v>
      </c>
      <c r="F287" s="65">
        <v>3.9</v>
      </c>
      <c r="G287" s="65">
        <v>67</v>
      </c>
      <c r="H287" s="65">
        <v>3.2</v>
      </c>
      <c r="I287" s="67">
        <v>24</v>
      </c>
    </row>
    <row r="288" spans="1:9" ht="210.75" thickBot="1">
      <c r="A288" s="62">
        <v>57</v>
      </c>
      <c r="B288" s="69" t="s">
        <v>211</v>
      </c>
      <c r="C288" s="149" t="s">
        <v>199</v>
      </c>
      <c r="D288" s="65">
        <v>2.94</v>
      </c>
      <c r="E288" s="65">
        <v>4.09</v>
      </c>
      <c r="F288" s="65">
        <v>6.86</v>
      </c>
      <c r="G288" s="65">
        <v>88.49</v>
      </c>
      <c r="H288" s="65">
        <v>10.2</v>
      </c>
      <c r="I288" s="67">
        <v>34</v>
      </c>
    </row>
    <row r="289" spans="1:9" ht="141" thickBot="1">
      <c r="A289" s="62">
        <v>64</v>
      </c>
      <c r="B289" s="154" t="s">
        <v>194</v>
      </c>
      <c r="C289" s="109" t="s">
        <v>195</v>
      </c>
      <c r="D289" s="102">
        <v>10.32</v>
      </c>
      <c r="E289" s="102">
        <v>10.89</v>
      </c>
      <c r="F289" s="102">
        <v>1.96</v>
      </c>
      <c r="G289" s="102">
        <v>147.2</v>
      </c>
      <c r="H289" s="102">
        <v>0.19</v>
      </c>
      <c r="I289" s="103">
        <v>26</v>
      </c>
    </row>
    <row r="290" spans="1:9" ht="70.5" thickBot="1">
      <c r="A290" s="62">
        <v>73</v>
      </c>
      <c r="B290" s="69" t="s">
        <v>192</v>
      </c>
      <c r="C290" s="70">
        <v>125</v>
      </c>
      <c r="D290" s="65">
        <v>2.54</v>
      </c>
      <c r="E290" s="65">
        <v>4.37</v>
      </c>
      <c r="F290" s="65">
        <v>15.05</v>
      </c>
      <c r="G290" s="65">
        <v>118.34</v>
      </c>
      <c r="H290" s="65">
        <v>12</v>
      </c>
      <c r="I290" s="75">
        <v>8</v>
      </c>
    </row>
    <row r="291" spans="1:9" ht="70.5" thickBot="1">
      <c r="A291" s="62">
        <v>36</v>
      </c>
      <c r="B291" s="73" t="s">
        <v>46</v>
      </c>
      <c r="C291" s="104" t="s">
        <v>89</v>
      </c>
      <c r="D291" s="91">
        <v>0.8</v>
      </c>
      <c r="E291" s="91">
        <v>1</v>
      </c>
      <c r="F291" s="91">
        <v>13.5</v>
      </c>
      <c r="G291" s="91">
        <v>56</v>
      </c>
      <c r="H291" s="91">
        <v>0.65</v>
      </c>
      <c r="I291" s="96">
        <v>59</v>
      </c>
    </row>
    <row r="292" spans="1:9" ht="141" thickBot="1">
      <c r="A292" s="62" t="s">
        <v>36</v>
      </c>
      <c r="B292" s="69" t="s">
        <v>69</v>
      </c>
      <c r="C292" s="74">
        <v>25</v>
      </c>
      <c r="D292" s="65">
        <v>2</v>
      </c>
      <c r="E292" s="65">
        <v>0.25</v>
      </c>
      <c r="F292" s="65">
        <v>12.05</v>
      </c>
      <c r="G292" s="65">
        <v>59</v>
      </c>
      <c r="H292" s="65">
        <v>0</v>
      </c>
      <c r="I292" s="67" t="s">
        <v>36</v>
      </c>
    </row>
    <row r="293" spans="1:9" ht="141" thickBot="1">
      <c r="A293" s="62" t="s">
        <v>36</v>
      </c>
      <c r="B293" s="69" t="s">
        <v>85</v>
      </c>
      <c r="C293" s="74">
        <v>40</v>
      </c>
      <c r="D293" s="65">
        <v>2.24</v>
      </c>
      <c r="E293" s="65">
        <v>0.48</v>
      </c>
      <c r="F293" s="65">
        <v>19.76</v>
      </c>
      <c r="G293" s="65">
        <v>92.8</v>
      </c>
      <c r="H293" s="65">
        <v>0</v>
      </c>
      <c r="I293" s="67" t="s">
        <v>36</v>
      </c>
    </row>
    <row r="294" spans="1:9" ht="70.5" thickBot="1">
      <c r="A294" s="68"/>
      <c r="B294" s="73" t="s">
        <v>31</v>
      </c>
      <c r="C294" s="74"/>
      <c r="D294" s="91">
        <f>SUM(D287:D293)</f>
        <v>22.410000000000004</v>
      </c>
      <c r="E294" s="91">
        <f>SUM(E287:E293)</f>
        <v>26.160000000000004</v>
      </c>
      <c r="F294" s="91">
        <f>SUM(F287:F293)</f>
        <v>73.08</v>
      </c>
      <c r="G294" s="91">
        <f>SUM(G287:G293)</f>
        <v>628.8299999999999</v>
      </c>
      <c r="H294" s="91">
        <f>SUM(H287:H293)</f>
        <v>26.239999999999995</v>
      </c>
      <c r="I294" s="75"/>
    </row>
    <row r="295" spans="1:9" ht="70.5" thickBot="1">
      <c r="A295" s="86"/>
      <c r="B295" s="189" t="s">
        <v>30</v>
      </c>
      <c r="C295" s="190"/>
      <c r="D295" s="190"/>
      <c r="E295" s="190"/>
      <c r="F295" s="190"/>
      <c r="G295" s="190"/>
      <c r="H295" s="190"/>
      <c r="I295" s="191"/>
    </row>
    <row r="296" spans="1:9" ht="141" thickBot="1">
      <c r="A296" s="62">
        <v>21</v>
      </c>
      <c r="B296" s="69" t="s">
        <v>129</v>
      </c>
      <c r="C296" s="104" t="s">
        <v>107</v>
      </c>
      <c r="D296" s="91">
        <v>5.22</v>
      </c>
      <c r="E296" s="91">
        <v>5.76</v>
      </c>
      <c r="F296" s="91">
        <v>7.2</v>
      </c>
      <c r="G296" s="91">
        <v>106.2</v>
      </c>
      <c r="H296" s="91">
        <v>1.26</v>
      </c>
      <c r="I296" s="67">
        <v>21.74</v>
      </c>
    </row>
    <row r="297" spans="1:9" ht="141" thickBot="1">
      <c r="A297" s="62" t="s">
        <v>36</v>
      </c>
      <c r="B297" s="69" t="s">
        <v>138</v>
      </c>
      <c r="C297" s="104" t="s">
        <v>87</v>
      </c>
      <c r="D297" s="65">
        <v>5.22</v>
      </c>
      <c r="E297" s="65">
        <v>3.77</v>
      </c>
      <c r="F297" s="65">
        <v>17.9</v>
      </c>
      <c r="G297" s="65">
        <v>126.59</v>
      </c>
      <c r="H297" s="65">
        <v>0.22</v>
      </c>
      <c r="I297" s="67">
        <v>62</v>
      </c>
    </row>
    <row r="298" spans="1:9" ht="70.5" thickBot="1">
      <c r="A298" s="62"/>
      <c r="B298" s="69" t="s">
        <v>7</v>
      </c>
      <c r="C298" s="74"/>
      <c r="D298" s="65">
        <f>SUM(D296:D297)</f>
        <v>10.44</v>
      </c>
      <c r="E298" s="65">
        <f>SUM(E296:E297)</f>
        <v>9.53</v>
      </c>
      <c r="F298" s="65">
        <f>SUM(F296:F297)</f>
        <v>25.099999999999998</v>
      </c>
      <c r="G298" s="65">
        <f>SUM(G296:G297)</f>
        <v>232.79000000000002</v>
      </c>
      <c r="H298" s="65">
        <f>SUM(H296:H297)</f>
        <v>1.48</v>
      </c>
      <c r="I298" s="67"/>
    </row>
    <row r="299" spans="1:9" ht="70.5" thickBot="1">
      <c r="A299" s="62"/>
      <c r="B299" s="69"/>
      <c r="C299" s="104"/>
      <c r="D299" s="55" t="s">
        <v>1</v>
      </c>
      <c r="E299" s="56" t="s">
        <v>2</v>
      </c>
      <c r="F299" s="56" t="s">
        <v>3</v>
      </c>
      <c r="G299" s="76" t="s">
        <v>4</v>
      </c>
      <c r="H299" s="56" t="s">
        <v>5</v>
      </c>
      <c r="I299" s="67"/>
    </row>
    <row r="300" spans="1:9" ht="70.5" thickBot="1">
      <c r="A300" s="62"/>
      <c r="B300" s="77" t="s">
        <v>116</v>
      </c>
      <c r="C300" s="104"/>
      <c r="D300" s="65">
        <f>SUM(D282+D285+D294+D298)</f>
        <v>44.95</v>
      </c>
      <c r="E300" s="65">
        <f>SUM(E282+E285+E294+E298)</f>
        <v>51.11</v>
      </c>
      <c r="F300" s="65">
        <f>SUM(F282+F285+F294+F298)</f>
        <v>168.53</v>
      </c>
      <c r="G300" s="65">
        <f>SUM(G282+G285+G294+G298)</f>
        <v>1334.62</v>
      </c>
      <c r="H300" s="65">
        <f>SUM(H282+H285+H294+H298)</f>
        <v>34.22999999999999</v>
      </c>
      <c r="I300" s="67"/>
    </row>
    <row r="301" spans="1:9" ht="70.5" thickBot="1">
      <c r="A301" s="62"/>
      <c r="B301" s="77" t="s">
        <v>12</v>
      </c>
      <c r="C301" s="104"/>
      <c r="D301" s="65">
        <v>41</v>
      </c>
      <c r="E301" s="65">
        <v>45</v>
      </c>
      <c r="F301" s="65">
        <v>196</v>
      </c>
      <c r="G301" s="65">
        <v>1350</v>
      </c>
      <c r="H301" s="65">
        <v>38</v>
      </c>
      <c r="I301" s="67"/>
    </row>
    <row r="302" spans="1:9" ht="139.5" thickBot="1">
      <c r="A302" s="152"/>
      <c r="B302" s="79" t="s">
        <v>13</v>
      </c>
      <c r="C302" s="89"/>
      <c r="D302" s="66">
        <f>D300*100/D301</f>
        <v>109.63414634146342</v>
      </c>
      <c r="E302" s="66">
        <f>E300*100/E301</f>
        <v>113.57777777777778</v>
      </c>
      <c r="F302" s="66">
        <f>F300*100/F301</f>
        <v>85.98469387755102</v>
      </c>
      <c r="G302" s="66">
        <f>G300*100/G301</f>
        <v>98.86074074074074</v>
      </c>
      <c r="H302" s="66">
        <f>H300*100/H301</f>
        <v>90.07894736842103</v>
      </c>
      <c r="I302" s="80"/>
    </row>
    <row r="303" spans="1:10" ht="69.75">
      <c r="A303" s="81"/>
      <c r="B303" s="82"/>
      <c r="C303" s="83"/>
      <c r="D303" s="84"/>
      <c r="E303" s="84"/>
      <c r="F303" s="84"/>
      <c r="G303" s="84"/>
      <c r="H303" s="84"/>
      <c r="I303" s="81"/>
      <c r="J303" s="2"/>
    </row>
    <row r="304" spans="1:10" ht="69.75">
      <c r="A304" s="81"/>
      <c r="B304" s="2" t="s">
        <v>99</v>
      </c>
      <c r="C304" s="2"/>
      <c r="E304" s="84"/>
      <c r="F304" s="84"/>
      <c r="G304" s="84"/>
      <c r="H304" s="84"/>
      <c r="I304" s="81"/>
      <c r="J304" s="2"/>
    </row>
    <row r="305" spans="1:10" ht="81">
      <c r="A305" s="81"/>
      <c r="B305" s="2" t="s">
        <v>206</v>
      </c>
      <c r="I305" s="81"/>
      <c r="J305" s="2"/>
    </row>
    <row r="306" spans="1:10" ht="69.75">
      <c r="A306" s="81"/>
      <c r="B306" s="2" t="s">
        <v>98</v>
      </c>
      <c r="I306" s="81"/>
      <c r="J306" s="2"/>
    </row>
    <row r="307" spans="1:10" ht="69.75">
      <c r="A307" s="81"/>
      <c r="B307" s="2" t="s">
        <v>160</v>
      </c>
      <c r="I307" s="81"/>
      <c r="J307" s="2"/>
    </row>
    <row r="308" spans="1:10" ht="69.75">
      <c r="A308" s="81"/>
      <c r="B308" s="82"/>
      <c r="C308" s="83"/>
      <c r="D308" s="84"/>
      <c r="E308" s="84"/>
      <c r="F308" s="84"/>
      <c r="G308" s="84"/>
      <c r="H308" s="84"/>
      <c r="I308" s="81"/>
      <c r="J308" s="2"/>
    </row>
    <row r="309" spans="1:10" ht="70.5" thickBot="1">
      <c r="A309" s="81"/>
      <c r="B309" s="82"/>
      <c r="C309" s="83"/>
      <c r="D309" s="84"/>
      <c r="E309" s="84"/>
      <c r="F309" s="84"/>
      <c r="G309" s="84"/>
      <c r="H309" s="84"/>
      <c r="I309" s="81"/>
      <c r="J309" s="2"/>
    </row>
    <row r="310" spans="1:9" ht="70.5" thickBot="1">
      <c r="A310" s="203" t="s">
        <v>32</v>
      </c>
      <c r="B310" s="192" t="s">
        <v>110</v>
      </c>
      <c r="C310" s="219" t="s">
        <v>111</v>
      </c>
      <c r="D310" s="189" t="s">
        <v>26</v>
      </c>
      <c r="E310" s="190"/>
      <c r="F310" s="191"/>
      <c r="G310" s="192" t="s">
        <v>63</v>
      </c>
      <c r="H310" s="192" t="s">
        <v>123</v>
      </c>
      <c r="I310" s="197" t="s">
        <v>122</v>
      </c>
    </row>
    <row r="311" spans="1:9" ht="70.5" thickBot="1">
      <c r="A311" s="202"/>
      <c r="B311" s="193"/>
      <c r="C311" s="214"/>
      <c r="D311" s="55" t="s">
        <v>1</v>
      </c>
      <c r="E311" s="56" t="s">
        <v>2</v>
      </c>
      <c r="F311" s="56" t="s">
        <v>3</v>
      </c>
      <c r="G311" s="193"/>
      <c r="H311" s="193"/>
      <c r="I311" s="198"/>
    </row>
    <row r="312" spans="1:9" ht="70.5" thickBot="1">
      <c r="A312" s="99"/>
      <c r="B312" s="58" t="s">
        <v>21</v>
      </c>
      <c r="C312" s="59"/>
      <c r="D312" s="59"/>
      <c r="E312" s="59"/>
      <c r="F312" s="59"/>
      <c r="G312" s="59"/>
      <c r="H312" s="59"/>
      <c r="I312" s="60"/>
    </row>
    <row r="313" spans="1:9" ht="70.5" thickBot="1">
      <c r="A313" s="99"/>
      <c r="B313" s="189" t="s">
        <v>6</v>
      </c>
      <c r="C313" s="190"/>
      <c r="D313" s="190"/>
      <c r="E313" s="190"/>
      <c r="F313" s="190"/>
      <c r="G313" s="190"/>
      <c r="H313" s="190"/>
      <c r="I313" s="191"/>
    </row>
    <row r="314" spans="1:9" ht="141" thickBot="1">
      <c r="A314" s="68">
        <v>68</v>
      </c>
      <c r="B314" s="73" t="s">
        <v>215</v>
      </c>
      <c r="C314" s="104" t="s">
        <v>27</v>
      </c>
      <c r="D314" s="91">
        <v>7.07</v>
      </c>
      <c r="E314" s="91">
        <v>7.36</v>
      </c>
      <c r="F314" s="91">
        <v>20.3</v>
      </c>
      <c r="G314" s="91">
        <v>229.33</v>
      </c>
      <c r="H314" s="91">
        <v>1.96</v>
      </c>
      <c r="I314" s="75">
        <v>68.23</v>
      </c>
    </row>
    <row r="315" spans="1:10" ht="141" thickBot="1">
      <c r="A315" s="62">
        <v>15</v>
      </c>
      <c r="B315" s="69" t="s">
        <v>145</v>
      </c>
      <c r="C315" s="70">
        <v>180</v>
      </c>
      <c r="D315" s="91">
        <v>2.95</v>
      </c>
      <c r="E315" s="91">
        <v>3.24</v>
      </c>
      <c r="F315" s="91">
        <v>25.15</v>
      </c>
      <c r="G315" s="91">
        <v>140</v>
      </c>
      <c r="H315" s="91">
        <v>0.36</v>
      </c>
      <c r="I315" s="67">
        <v>86</v>
      </c>
      <c r="J315" s="98"/>
    </row>
    <row r="316" spans="1:9" ht="70.5" thickBot="1">
      <c r="A316" s="62">
        <v>16</v>
      </c>
      <c r="B316" s="69" t="s">
        <v>43</v>
      </c>
      <c r="C316" s="149" t="s">
        <v>169</v>
      </c>
      <c r="D316" s="65">
        <v>1.94</v>
      </c>
      <c r="E316" s="65">
        <v>3.77</v>
      </c>
      <c r="F316" s="65">
        <v>12.36</v>
      </c>
      <c r="G316" s="65">
        <v>91</v>
      </c>
      <c r="H316" s="65">
        <v>0</v>
      </c>
      <c r="I316" s="67">
        <v>16</v>
      </c>
    </row>
    <row r="317" spans="1:10" s="98" customFormat="1" ht="70.5" thickBot="1">
      <c r="A317" s="62"/>
      <c r="B317" s="69" t="s">
        <v>7</v>
      </c>
      <c r="C317" s="104"/>
      <c r="D317" s="65">
        <f>D314+D315+D316</f>
        <v>11.959999999999999</v>
      </c>
      <c r="E317" s="65">
        <f>E314+E315+E316</f>
        <v>14.370000000000001</v>
      </c>
      <c r="F317" s="65">
        <f>F314+F315+F316</f>
        <v>57.81</v>
      </c>
      <c r="G317" s="65">
        <f>G314+G315+G316</f>
        <v>460.33000000000004</v>
      </c>
      <c r="H317" s="65">
        <f>H314+H315+H316</f>
        <v>2.32</v>
      </c>
      <c r="I317" s="67"/>
      <c r="J317" s="3"/>
    </row>
    <row r="318" spans="1:9" ht="70.5" thickBot="1">
      <c r="A318" s="86"/>
      <c r="B318" s="189" t="s">
        <v>64</v>
      </c>
      <c r="C318" s="190"/>
      <c r="D318" s="190"/>
      <c r="E318" s="190"/>
      <c r="F318" s="190"/>
      <c r="G318" s="190"/>
      <c r="H318" s="190"/>
      <c r="I318" s="191"/>
    </row>
    <row r="319" spans="1:9" ht="210.75" thickBot="1">
      <c r="A319" s="62" t="s">
        <v>36</v>
      </c>
      <c r="B319" s="69" t="s">
        <v>161</v>
      </c>
      <c r="C319" s="64" t="s">
        <v>197</v>
      </c>
      <c r="D319" s="65">
        <v>0.44</v>
      </c>
      <c r="E319" s="65">
        <v>0.44</v>
      </c>
      <c r="F319" s="65">
        <v>10.81</v>
      </c>
      <c r="G319" s="65">
        <v>51.89</v>
      </c>
      <c r="H319" s="65">
        <v>11.03</v>
      </c>
      <c r="I319" s="67">
        <v>76</v>
      </c>
    </row>
    <row r="320" spans="1:9" ht="70.5" thickBot="1">
      <c r="A320" s="62"/>
      <c r="B320" s="69" t="s">
        <v>7</v>
      </c>
      <c r="C320" s="104"/>
      <c r="D320" s="65">
        <f>SUM(D319:D319)</f>
        <v>0.44</v>
      </c>
      <c r="E320" s="65">
        <f>SUM(E319:E319)</f>
        <v>0.44</v>
      </c>
      <c r="F320" s="65">
        <f>SUM(F319:F319)</f>
        <v>10.81</v>
      </c>
      <c r="G320" s="65">
        <f>SUM(G319:G319)</f>
        <v>51.89</v>
      </c>
      <c r="H320" s="65">
        <f>SUM(H319:H319)</f>
        <v>11.03</v>
      </c>
      <c r="I320" s="67"/>
    </row>
    <row r="321" spans="1:9" ht="70.5" thickBot="1">
      <c r="A321" s="99"/>
      <c r="B321" s="189" t="s">
        <v>33</v>
      </c>
      <c r="C321" s="190"/>
      <c r="D321" s="190"/>
      <c r="E321" s="190"/>
      <c r="F321" s="190"/>
      <c r="G321" s="190"/>
      <c r="H321" s="190"/>
      <c r="I321" s="191"/>
    </row>
    <row r="322" spans="1:9" ht="281.25" thickBot="1">
      <c r="A322" s="68">
        <v>66</v>
      </c>
      <c r="B322" s="93" t="s">
        <v>193</v>
      </c>
      <c r="C322" s="64" t="s">
        <v>41</v>
      </c>
      <c r="D322" s="65">
        <v>0.48</v>
      </c>
      <c r="E322" s="65">
        <v>0.06</v>
      </c>
      <c r="F322" s="65">
        <v>1.5</v>
      </c>
      <c r="G322" s="65">
        <v>8.4</v>
      </c>
      <c r="H322" s="65">
        <v>6</v>
      </c>
      <c r="I322" s="75">
        <v>89</v>
      </c>
    </row>
    <row r="323" spans="1:9" ht="141" thickBot="1">
      <c r="A323" s="62">
        <v>46</v>
      </c>
      <c r="B323" s="69" t="s">
        <v>174</v>
      </c>
      <c r="C323" s="104" t="s">
        <v>200</v>
      </c>
      <c r="D323" s="65">
        <v>4.63</v>
      </c>
      <c r="E323" s="65">
        <v>4.98</v>
      </c>
      <c r="F323" s="65">
        <v>9.82</v>
      </c>
      <c r="G323" s="65">
        <v>113.33</v>
      </c>
      <c r="H323" s="65">
        <v>6.78</v>
      </c>
      <c r="I323" s="67">
        <v>69</v>
      </c>
    </row>
    <row r="324" spans="1:9" ht="141" thickBot="1">
      <c r="A324" s="68">
        <v>29</v>
      </c>
      <c r="B324" s="69" t="s">
        <v>153</v>
      </c>
      <c r="C324" s="104" t="s">
        <v>88</v>
      </c>
      <c r="D324" s="65">
        <v>5.7</v>
      </c>
      <c r="E324" s="65">
        <v>7.36</v>
      </c>
      <c r="F324" s="65">
        <v>0.6</v>
      </c>
      <c r="G324" s="65">
        <v>100.21</v>
      </c>
      <c r="H324" s="65">
        <v>0</v>
      </c>
      <c r="I324" s="67">
        <v>27</v>
      </c>
    </row>
    <row r="325" spans="1:9" ht="70.5" thickBot="1">
      <c r="A325" s="68">
        <v>8</v>
      </c>
      <c r="B325" s="69" t="s">
        <v>37</v>
      </c>
      <c r="C325" s="74">
        <v>150</v>
      </c>
      <c r="D325" s="65">
        <v>2.99</v>
      </c>
      <c r="E325" s="65">
        <v>4.22</v>
      </c>
      <c r="F325" s="65">
        <v>13.92</v>
      </c>
      <c r="G325" s="65">
        <v>115.5</v>
      </c>
      <c r="H325" s="65">
        <v>15</v>
      </c>
      <c r="I325" s="67">
        <v>78</v>
      </c>
    </row>
    <row r="326" spans="1:9" ht="70.5" thickBot="1">
      <c r="A326" s="62">
        <v>20</v>
      </c>
      <c r="B326" s="69" t="s">
        <v>50</v>
      </c>
      <c r="C326" s="74">
        <v>180</v>
      </c>
      <c r="D326" s="65">
        <v>0.14</v>
      </c>
      <c r="E326" s="65">
        <v>0.14</v>
      </c>
      <c r="F326" s="65">
        <v>14.3</v>
      </c>
      <c r="G326" s="65">
        <v>56.4</v>
      </c>
      <c r="H326" s="65">
        <v>5.94</v>
      </c>
      <c r="I326" s="67">
        <v>54</v>
      </c>
    </row>
    <row r="327" spans="1:9" ht="141" thickBot="1">
      <c r="A327" s="62" t="s">
        <v>36</v>
      </c>
      <c r="B327" s="69" t="s">
        <v>69</v>
      </c>
      <c r="C327" s="74">
        <v>25</v>
      </c>
      <c r="D327" s="65">
        <v>2</v>
      </c>
      <c r="E327" s="65">
        <v>0.25</v>
      </c>
      <c r="F327" s="65">
        <v>12.05</v>
      </c>
      <c r="G327" s="65">
        <v>59</v>
      </c>
      <c r="H327" s="65">
        <v>0</v>
      </c>
      <c r="I327" s="67" t="s">
        <v>36</v>
      </c>
    </row>
    <row r="328" spans="1:9" ht="141" thickBot="1">
      <c r="A328" s="62" t="s">
        <v>36</v>
      </c>
      <c r="B328" s="69" t="s">
        <v>85</v>
      </c>
      <c r="C328" s="74">
        <v>40</v>
      </c>
      <c r="D328" s="65">
        <v>2.24</v>
      </c>
      <c r="E328" s="65">
        <v>0.48</v>
      </c>
      <c r="F328" s="65">
        <v>19.76</v>
      </c>
      <c r="G328" s="65">
        <v>92.8</v>
      </c>
      <c r="H328" s="65">
        <v>0</v>
      </c>
      <c r="I328" s="67" t="s">
        <v>36</v>
      </c>
    </row>
    <row r="329" spans="1:9" ht="70.5" thickBot="1">
      <c r="A329" s="68"/>
      <c r="B329" s="73" t="s">
        <v>31</v>
      </c>
      <c r="C329" s="74"/>
      <c r="D329" s="91">
        <f>SUM(D322:D328)</f>
        <v>18.18</v>
      </c>
      <c r="E329" s="91">
        <f>SUM(E322:E328)</f>
        <v>17.490000000000002</v>
      </c>
      <c r="F329" s="91">
        <f>SUM(F322:F328)</f>
        <v>71.95</v>
      </c>
      <c r="G329" s="91">
        <f>SUM(G322:G328)</f>
        <v>545.64</v>
      </c>
      <c r="H329" s="91">
        <f>SUM(H322:H328)</f>
        <v>33.72</v>
      </c>
      <c r="I329" s="75"/>
    </row>
    <row r="330" spans="1:9" ht="70.5" thickBot="1">
      <c r="A330" s="86"/>
      <c r="B330" s="189" t="s">
        <v>30</v>
      </c>
      <c r="C330" s="190"/>
      <c r="D330" s="190"/>
      <c r="E330" s="190"/>
      <c r="F330" s="190"/>
      <c r="G330" s="190"/>
      <c r="H330" s="190"/>
      <c r="I330" s="191"/>
    </row>
    <row r="331" spans="1:9" ht="141" thickBot="1">
      <c r="A331" s="62"/>
      <c r="B331" s="116" t="s">
        <v>42</v>
      </c>
      <c r="C331" s="155">
        <v>120</v>
      </c>
      <c r="D331" s="117">
        <v>10.32</v>
      </c>
      <c r="E331" s="117">
        <v>14.42</v>
      </c>
      <c r="F331" s="117">
        <v>2.8</v>
      </c>
      <c r="G331" s="117">
        <v>181.6</v>
      </c>
      <c r="H331" s="117">
        <v>0.28</v>
      </c>
      <c r="I331" s="103">
        <v>37</v>
      </c>
    </row>
    <row r="332" spans="1:9" ht="210.75" thickBot="1">
      <c r="A332" s="62"/>
      <c r="B332" s="69" t="s">
        <v>103</v>
      </c>
      <c r="C332" s="74">
        <v>60</v>
      </c>
      <c r="D332" s="65">
        <v>0.72</v>
      </c>
      <c r="E332" s="65">
        <v>2.82</v>
      </c>
      <c r="F332" s="65">
        <v>4.62</v>
      </c>
      <c r="G332" s="65">
        <v>46.8</v>
      </c>
      <c r="H332" s="65">
        <v>5.76</v>
      </c>
      <c r="I332" s="75">
        <v>18</v>
      </c>
    </row>
    <row r="333" spans="1:9" ht="141" thickBot="1">
      <c r="A333" s="68" t="s">
        <v>36</v>
      </c>
      <c r="B333" s="69" t="s">
        <v>69</v>
      </c>
      <c r="C333" s="74">
        <v>20</v>
      </c>
      <c r="D333" s="65">
        <v>1.6</v>
      </c>
      <c r="E333" s="65">
        <v>0.2</v>
      </c>
      <c r="F333" s="65">
        <v>9.64</v>
      </c>
      <c r="G333" s="65">
        <v>47.2</v>
      </c>
      <c r="H333" s="65">
        <v>0</v>
      </c>
      <c r="I333" s="67" t="s">
        <v>36</v>
      </c>
    </row>
    <row r="334" spans="1:9" ht="70.5" thickBot="1">
      <c r="A334" s="95">
        <v>59</v>
      </c>
      <c r="B334" s="73" t="s">
        <v>46</v>
      </c>
      <c r="C334" s="104" t="s">
        <v>89</v>
      </c>
      <c r="D334" s="91">
        <v>0.8</v>
      </c>
      <c r="E334" s="91">
        <v>1</v>
      </c>
      <c r="F334" s="91">
        <v>13.5</v>
      </c>
      <c r="G334" s="91">
        <v>62</v>
      </c>
      <c r="H334" s="91">
        <v>0.65</v>
      </c>
      <c r="I334" s="96">
        <v>59</v>
      </c>
    </row>
    <row r="335" spans="1:9" ht="70.5" thickBot="1">
      <c r="A335" s="62"/>
      <c r="B335" s="69" t="s">
        <v>31</v>
      </c>
      <c r="C335" s="74"/>
      <c r="D335" s="65">
        <f>SUM(D331:D334)</f>
        <v>13.440000000000001</v>
      </c>
      <c r="E335" s="65">
        <f>SUM(E331:E334)</f>
        <v>18.439999999999998</v>
      </c>
      <c r="F335" s="65">
        <f>SUM(F331:F334)</f>
        <v>30.560000000000002</v>
      </c>
      <c r="G335" s="65">
        <f>SUM(G331:G334)</f>
        <v>337.59999999999997</v>
      </c>
      <c r="H335" s="65">
        <f>SUM(H331:H334)</f>
        <v>6.69</v>
      </c>
      <c r="I335" s="67"/>
    </row>
    <row r="336" spans="1:9" ht="70.5" thickBot="1">
      <c r="A336" s="62"/>
      <c r="B336" s="69"/>
      <c r="C336" s="104"/>
      <c r="D336" s="55" t="s">
        <v>1</v>
      </c>
      <c r="E336" s="56" t="s">
        <v>2</v>
      </c>
      <c r="F336" s="56" t="s">
        <v>3</v>
      </c>
      <c r="G336" s="76" t="s">
        <v>4</v>
      </c>
      <c r="H336" s="56" t="s">
        <v>5</v>
      </c>
      <c r="I336" s="67"/>
    </row>
    <row r="337" spans="1:9" ht="70.5" thickBot="1">
      <c r="A337" s="62"/>
      <c r="B337" s="77" t="s">
        <v>119</v>
      </c>
      <c r="C337" s="104"/>
      <c r="D337" s="65">
        <f>D317+D320+D329+D335</f>
        <v>44.019999999999996</v>
      </c>
      <c r="E337" s="65">
        <f>E317+E320+E329+E335</f>
        <v>50.74</v>
      </c>
      <c r="F337" s="65">
        <f>F317+F320+F329+F335</f>
        <v>171.13</v>
      </c>
      <c r="G337" s="65">
        <f>G317+G320+G329+G335</f>
        <v>1395.46</v>
      </c>
      <c r="H337" s="65">
        <f>H317+H320+H329+H335</f>
        <v>53.76</v>
      </c>
      <c r="I337" s="67"/>
    </row>
    <row r="338" spans="1:9" ht="70.5" thickBot="1">
      <c r="A338" s="118"/>
      <c r="B338" s="119" t="s">
        <v>12</v>
      </c>
      <c r="C338" s="156"/>
      <c r="D338" s="65">
        <v>41</v>
      </c>
      <c r="E338" s="65">
        <v>45</v>
      </c>
      <c r="F338" s="65">
        <v>196</v>
      </c>
      <c r="G338" s="65">
        <v>1350</v>
      </c>
      <c r="H338" s="65">
        <v>38</v>
      </c>
      <c r="I338" s="121"/>
    </row>
    <row r="339" spans="1:9" ht="139.5" thickBot="1">
      <c r="A339" s="78"/>
      <c r="B339" s="79" t="s">
        <v>13</v>
      </c>
      <c r="C339" s="89"/>
      <c r="D339" s="66">
        <f>D337*100/D338</f>
        <v>107.36585365853658</v>
      </c>
      <c r="E339" s="66">
        <f>E337*100/E338</f>
        <v>112.75555555555556</v>
      </c>
      <c r="F339" s="66">
        <f>F337*100/F338</f>
        <v>87.31122448979592</v>
      </c>
      <c r="G339" s="66">
        <f>G337*100/G338</f>
        <v>103.36740740740741</v>
      </c>
      <c r="H339" s="66">
        <f>H337*100/H338</f>
        <v>141.47368421052633</v>
      </c>
      <c r="I339" s="80"/>
    </row>
    <row r="340" spans="1:9" ht="69.75">
      <c r="A340" s="81"/>
      <c r="B340" s="82"/>
      <c r="C340" s="83"/>
      <c r="D340" s="84"/>
      <c r="E340" s="84"/>
      <c r="F340" s="84"/>
      <c r="G340" s="84"/>
      <c r="H340" s="84"/>
      <c r="I340" s="81"/>
    </row>
    <row r="341" spans="1:9" ht="69.75">
      <c r="A341" s="81"/>
      <c r="B341" s="2" t="s">
        <v>99</v>
      </c>
      <c r="C341" s="2"/>
      <c r="E341" s="84"/>
      <c r="F341" s="84"/>
      <c r="G341" s="84"/>
      <c r="H341" s="84"/>
      <c r="I341" s="81"/>
    </row>
    <row r="342" spans="1:9" ht="81">
      <c r="A342" s="81"/>
      <c r="B342" s="2" t="s">
        <v>206</v>
      </c>
      <c r="I342" s="81"/>
    </row>
    <row r="343" spans="1:9" ht="69.75">
      <c r="A343" s="81"/>
      <c r="B343" s="2" t="s">
        <v>98</v>
      </c>
      <c r="I343" s="81"/>
    </row>
    <row r="344" spans="1:9" s="2" customFormat="1" ht="69.75">
      <c r="A344" s="81"/>
      <c r="B344" s="2" t="s">
        <v>160</v>
      </c>
      <c r="C344" s="85"/>
      <c r="I344" s="81"/>
    </row>
    <row r="345" spans="1:23" ht="70.5" thickBot="1">
      <c r="A345" s="81"/>
      <c r="B345" s="81"/>
      <c r="C345" s="81"/>
      <c r="D345" s="81"/>
      <c r="E345" s="81"/>
      <c r="F345" s="81"/>
      <c r="G345" s="81"/>
      <c r="H345" s="81"/>
      <c r="I345" s="81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</row>
    <row r="346" spans="1:23" ht="127.5" customHeight="1" thickBot="1">
      <c r="A346" s="157"/>
      <c r="B346" s="189" t="s">
        <v>91</v>
      </c>
      <c r="C346" s="190"/>
      <c r="D346" s="190"/>
      <c r="E346" s="190"/>
      <c r="F346" s="190"/>
      <c r="G346" s="190"/>
      <c r="H346" s="190"/>
      <c r="I346" s="191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</row>
    <row r="347" spans="1:94" ht="70.5" thickBot="1">
      <c r="A347" s="201"/>
      <c r="B347" s="217"/>
      <c r="C347" s="218"/>
      <c r="D347" s="207" t="s">
        <v>26</v>
      </c>
      <c r="E347" s="208"/>
      <c r="F347" s="209"/>
      <c r="G347" s="192" t="s">
        <v>63</v>
      </c>
      <c r="H347" s="217" t="s">
        <v>123</v>
      </c>
      <c r="I347" s="218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</row>
    <row r="348" spans="1:94" ht="70.5" thickBot="1">
      <c r="A348" s="202"/>
      <c r="B348" s="207"/>
      <c r="C348" s="209"/>
      <c r="D348" s="55" t="s">
        <v>1</v>
      </c>
      <c r="E348" s="56" t="s">
        <v>2</v>
      </c>
      <c r="F348" s="56" t="s">
        <v>3</v>
      </c>
      <c r="G348" s="193"/>
      <c r="H348" s="207"/>
      <c r="I348" s="209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</row>
    <row r="349" spans="1:94" ht="70.5" thickBot="1">
      <c r="A349" s="58"/>
      <c r="B349" s="58" t="s">
        <v>39</v>
      </c>
      <c r="C349" s="60"/>
      <c r="D349" s="91">
        <f>SUM(D25+D59+D94+D128+D161+D196+D229+D266+D300+D337)</f>
        <v>436.82</v>
      </c>
      <c r="E349" s="91">
        <f>SUM(E25+E59+E94+E128+E161+E196+E229+E266+E300+E337)</f>
        <v>477.72</v>
      </c>
      <c r="F349" s="91">
        <f>SUM(F25+F59+F94+F128+F161+F196+F229+F266+F300+F337)</f>
        <v>2082.277</v>
      </c>
      <c r="G349" s="91">
        <f>SUM(G25+G59+G94+G128+G161+G196+G229+G266+G300+G337)</f>
        <v>14692.73</v>
      </c>
      <c r="H349" s="205">
        <f>SUM(H25+H59+H94+H128+H161+H196+H229+H266+H300+H337)</f>
        <v>400.6</v>
      </c>
      <c r="I349" s="206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</row>
    <row r="350" spans="1:94" ht="70.5" thickBot="1">
      <c r="A350" s="58"/>
      <c r="B350" s="58" t="s">
        <v>40</v>
      </c>
      <c r="C350" s="60"/>
      <c r="D350" s="65">
        <f>D349/10</f>
        <v>43.682</v>
      </c>
      <c r="E350" s="65">
        <f>E349/10</f>
        <v>47.772000000000006</v>
      </c>
      <c r="F350" s="65">
        <f>F349/10</f>
        <v>208.2277</v>
      </c>
      <c r="G350" s="65">
        <f>G349/10</f>
        <v>1469.273</v>
      </c>
      <c r="H350" s="205">
        <f>H349/10</f>
        <v>40.06</v>
      </c>
      <c r="I350" s="206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</row>
    <row r="351" spans="1:94" ht="70.5" thickBot="1">
      <c r="A351" s="58"/>
      <c r="B351" s="58" t="s">
        <v>143</v>
      </c>
      <c r="C351" s="60"/>
      <c r="D351" s="65">
        <v>41</v>
      </c>
      <c r="E351" s="65">
        <v>45</v>
      </c>
      <c r="F351" s="65">
        <v>196</v>
      </c>
      <c r="G351" s="65">
        <v>1350</v>
      </c>
      <c r="H351" s="205">
        <v>38</v>
      </c>
      <c r="I351" s="206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</row>
    <row r="352" spans="1:94" s="122" customFormat="1" ht="139.5" thickBot="1">
      <c r="A352" s="58"/>
      <c r="B352" s="58" t="s">
        <v>13</v>
      </c>
      <c r="C352" s="60"/>
      <c r="D352" s="65">
        <f>D350*100/D351</f>
        <v>106.54146341463414</v>
      </c>
      <c r="E352" s="65">
        <f>E350*100/E351</f>
        <v>106.16000000000001</v>
      </c>
      <c r="F352" s="65">
        <f>F350*100/F351</f>
        <v>106.2386224489796</v>
      </c>
      <c r="G352" s="65">
        <f>G350*100/G351</f>
        <v>108.83503703703703</v>
      </c>
      <c r="H352" s="220">
        <f>H350*100/H351</f>
        <v>105.42105263157895</v>
      </c>
      <c r="I352" s="221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</row>
    <row r="353" spans="1:94" ht="139.5" thickBot="1">
      <c r="A353" s="58"/>
      <c r="B353" s="58" t="s">
        <v>203</v>
      </c>
      <c r="C353" s="60"/>
      <c r="D353" s="91">
        <f>D352-100</f>
        <v>6.541463414634137</v>
      </c>
      <c r="E353" s="91">
        <f>E352-100</f>
        <v>6.160000000000011</v>
      </c>
      <c r="F353" s="91">
        <f>F352-100</f>
        <v>6.238622448979598</v>
      </c>
      <c r="G353" s="158">
        <f>G352-100</f>
        <v>8.835037037037026</v>
      </c>
      <c r="H353" s="205">
        <f>H352-100</f>
        <v>5.421052631578945</v>
      </c>
      <c r="I353" s="206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</row>
    <row r="354" spans="1:94" ht="69.75">
      <c r="A354" s="82"/>
      <c r="B354" s="82"/>
      <c r="C354" s="82"/>
      <c r="D354" s="84"/>
      <c r="E354" s="84"/>
      <c r="F354" s="84"/>
      <c r="G354" s="84"/>
      <c r="H354" s="84"/>
      <c r="I354" s="8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</row>
    <row r="355" spans="2:11" ht="69.75">
      <c r="B355" s="2"/>
      <c r="I355" s="126"/>
      <c r="J355" s="2"/>
      <c r="K355" s="2"/>
    </row>
    <row r="356" spans="2:11" ht="69.75">
      <c r="B356" s="2"/>
      <c r="I356" s="126"/>
      <c r="J356" s="126"/>
      <c r="K356" s="2"/>
    </row>
    <row r="357" spans="2:11" ht="69.75">
      <c r="B357" s="2"/>
      <c r="I357" s="126"/>
      <c r="J357" s="2"/>
      <c r="K357" s="2"/>
    </row>
    <row r="358" spans="2:11" ht="69.75">
      <c r="B358" s="2"/>
      <c r="I358" s="126"/>
      <c r="J358" s="2"/>
      <c r="K358" s="2"/>
    </row>
    <row r="359" spans="2:11" ht="69.75">
      <c r="B359" s="2"/>
      <c r="I359" s="126"/>
      <c r="J359" s="2"/>
      <c r="K359" s="2"/>
    </row>
    <row r="360" spans="2:11" ht="69.75">
      <c r="B360" s="2"/>
      <c r="I360" s="126"/>
      <c r="J360" s="2"/>
      <c r="K360" s="2"/>
    </row>
    <row r="361" spans="2:11" ht="69.75">
      <c r="B361" s="2"/>
      <c r="I361" s="126"/>
      <c r="J361" s="2"/>
      <c r="K361" s="2"/>
    </row>
    <row r="362" spans="2:11" ht="69.75">
      <c r="B362" s="2"/>
      <c r="I362" s="126"/>
      <c r="J362" s="2"/>
      <c r="K362" s="2"/>
    </row>
    <row r="363" spans="2:11" ht="69.75">
      <c r="B363" s="2"/>
      <c r="I363" s="126"/>
      <c r="J363" s="2"/>
      <c r="K363" s="2"/>
    </row>
    <row r="364" spans="2:11" ht="69.75">
      <c r="B364" s="2"/>
      <c r="I364" s="126"/>
      <c r="J364" s="2"/>
      <c r="K364" s="2"/>
    </row>
    <row r="365" spans="2:10" ht="69.75">
      <c r="B365" s="2"/>
      <c r="I365" s="126"/>
      <c r="J365" s="2"/>
    </row>
    <row r="366" spans="2:10" ht="69.75">
      <c r="B366" s="2"/>
      <c r="I366" s="126"/>
      <c r="J366" s="2"/>
    </row>
    <row r="367" spans="2:10" ht="69.75">
      <c r="B367" s="2"/>
      <c r="I367" s="126"/>
      <c r="J367" s="2"/>
    </row>
    <row r="368" spans="2:10" ht="69.75">
      <c r="B368" s="2"/>
      <c r="I368" s="126"/>
      <c r="J368" s="2"/>
    </row>
    <row r="369" spans="2:10" ht="69.75">
      <c r="B369" s="2"/>
      <c r="I369" s="126"/>
      <c r="J369" s="2"/>
    </row>
    <row r="370" spans="2:10" ht="69.75">
      <c r="B370" s="2"/>
      <c r="I370" s="126"/>
      <c r="J370" s="2"/>
    </row>
    <row r="371" spans="2:10" ht="69.75">
      <c r="B371" s="2"/>
      <c r="I371" s="126"/>
      <c r="J371" s="2"/>
    </row>
    <row r="372" spans="2:10" ht="69.75">
      <c r="B372" s="2"/>
      <c r="I372" s="126"/>
      <c r="J372" s="2"/>
    </row>
    <row r="373" spans="2:10" ht="69.75">
      <c r="B373" s="2"/>
      <c r="I373" s="126"/>
      <c r="J373" s="2"/>
    </row>
    <row r="374" spans="2:10" ht="69.75">
      <c r="B374" s="2"/>
      <c r="I374" s="126"/>
      <c r="J374" s="2"/>
    </row>
    <row r="375" spans="2:10" ht="69.75">
      <c r="B375" s="2"/>
      <c r="I375" s="126"/>
      <c r="J375" s="2"/>
    </row>
    <row r="376" spans="2:10" ht="69.75">
      <c r="B376" s="2"/>
      <c r="I376" s="126"/>
      <c r="J376" s="2"/>
    </row>
    <row r="377" spans="1:12" ht="69.75">
      <c r="A377" s="3"/>
      <c r="B377" s="2"/>
      <c r="C377" s="2"/>
      <c r="I377" s="2"/>
      <c r="J377" s="2"/>
      <c r="L377" s="159"/>
    </row>
    <row r="378" spans="2:10" ht="69.75">
      <c r="B378" s="2"/>
      <c r="I378" s="126"/>
      <c r="J378" s="2"/>
    </row>
    <row r="379" spans="2:10" ht="69.75">
      <c r="B379" s="2"/>
      <c r="I379" s="126"/>
      <c r="J379" s="2"/>
    </row>
    <row r="380" spans="2:10" ht="69.75">
      <c r="B380" s="2"/>
      <c r="I380" s="126"/>
      <c r="J380" s="2"/>
    </row>
    <row r="381" spans="1:13" s="98" customFormat="1" ht="69.75">
      <c r="A381" s="125"/>
      <c r="B381" s="2"/>
      <c r="C381" s="85"/>
      <c r="D381" s="2"/>
      <c r="E381" s="2"/>
      <c r="F381" s="2"/>
      <c r="G381" s="2"/>
      <c r="H381" s="2"/>
      <c r="I381" s="126"/>
      <c r="J381" s="2"/>
      <c r="K381" s="3"/>
      <c r="L381" s="3"/>
      <c r="M381" s="3"/>
    </row>
    <row r="382" spans="2:10" ht="69.75">
      <c r="B382" s="2"/>
      <c r="I382" s="126"/>
      <c r="J382" s="2"/>
    </row>
    <row r="383" spans="2:10" ht="69.75">
      <c r="B383" s="2"/>
      <c r="I383" s="126"/>
      <c r="J383" s="2"/>
    </row>
    <row r="384" spans="2:10" ht="69.75">
      <c r="B384" s="2"/>
      <c r="I384" s="126"/>
      <c r="J384" s="2"/>
    </row>
    <row r="385" spans="2:10" ht="69.75">
      <c r="B385" s="2"/>
      <c r="I385" s="126"/>
      <c r="J385" s="2"/>
    </row>
    <row r="386" spans="2:10" ht="69.75">
      <c r="B386" s="2"/>
      <c r="I386" s="126"/>
      <c r="J386" s="2"/>
    </row>
    <row r="387" spans="2:10" ht="69.75">
      <c r="B387" s="2"/>
      <c r="I387" s="126"/>
      <c r="J387" s="2"/>
    </row>
    <row r="388" spans="2:10" ht="69.75">
      <c r="B388" s="2"/>
      <c r="I388" s="126"/>
      <c r="J388" s="2"/>
    </row>
    <row r="389" spans="2:10" ht="69.75">
      <c r="B389" s="2"/>
      <c r="I389" s="126"/>
      <c r="J389" s="2"/>
    </row>
    <row r="390" spans="2:10" ht="69.75">
      <c r="B390" s="2"/>
      <c r="I390" s="126"/>
      <c r="J390" s="2"/>
    </row>
    <row r="391" spans="2:10" ht="69.75">
      <c r="B391" s="2"/>
      <c r="I391" s="126"/>
      <c r="J391" s="2"/>
    </row>
    <row r="392" spans="2:10" ht="69.75">
      <c r="B392" s="2"/>
      <c r="I392" s="126"/>
      <c r="J392" s="2"/>
    </row>
    <row r="393" spans="2:10" ht="69.75">
      <c r="B393" s="2"/>
      <c r="I393" s="126"/>
      <c r="J393" s="2"/>
    </row>
    <row r="394" spans="2:10" ht="69.75">
      <c r="B394" s="2"/>
      <c r="I394" s="126"/>
      <c r="J394" s="2"/>
    </row>
    <row r="395" spans="2:10" ht="69.75">
      <c r="B395" s="2"/>
      <c r="I395" s="126"/>
      <c r="J395" s="2"/>
    </row>
    <row r="396" spans="2:10" ht="69.75">
      <c r="B396" s="2"/>
      <c r="I396" s="126"/>
      <c r="J396" s="2"/>
    </row>
    <row r="397" spans="1:10" ht="69.75">
      <c r="A397" s="3"/>
      <c r="B397" s="2"/>
      <c r="C397" s="2"/>
      <c r="I397" s="2"/>
      <c r="J397" s="2"/>
    </row>
    <row r="398" spans="2:10" ht="69.75">
      <c r="B398" s="2"/>
      <c r="I398" s="126"/>
      <c r="J398" s="2"/>
    </row>
    <row r="399" spans="2:10" ht="69.75">
      <c r="B399" s="2"/>
      <c r="I399" s="126"/>
      <c r="J399" s="2"/>
    </row>
    <row r="400" spans="2:10" ht="69.75">
      <c r="B400" s="2"/>
      <c r="I400" s="126"/>
      <c r="J400" s="2"/>
    </row>
    <row r="401" spans="2:10" ht="69.75">
      <c r="B401" s="2"/>
      <c r="I401" s="126"/>
      <c r="J401" s="84"/>
    </row>
    <row r="402" spans="2:10" ht="69.75">
      <c r="B402" s="2"/>
      <c r="I402" s="126"/>
      <c r="J402" s="2"/>
    </row>
    <row r="403" spans="2:10" ht="69.75">
      <c r="B403" s="2"/>
      <c r="I403" s="126"/>
      <c r="J403" s="2"/>
    </row>
    <row r="404" spans="2:10" ht="69.75">
      <c r="B404" s="2"/>
      <c r="I404" s="126"/>
      <c r="J404" s="2"/>
    </row>
    <row r="405" spans="2:10" ht="69.75">
      <c r="B405" s="2"/>
      <c r="I405" s="126"/>
      <c r="J405" s="2"/>
    </row>
    <row r="406" spans="2:10" ht="69.75">
      <c r="B406" s="2"/>
      <c r="I406" s="126"/>
      <c r="J406" s="2"/>
    </row>
    <row r="407" spans="2:10" ht="69.75">
      <c r="B407" s="2"/>
      <c r="I407" s="126"/>
      <c r="J407" s="2"/>
    </row>
    <row r="408" spans="2:10" ht="69.75">
      <c r="B408" s="2"/>
      <c r="I408" s="126"/>
      <c r="J408" s="2"/>
    </row>
    <row r="409" spans="2:10" ht="69.75">
      <c r="B409" s="2"/>
      <c r="I409" s="126"/>
      <c r="J409" s="2"/>
    </row>
    <row r="410" spans="2:10" ht="69.75">
      <c r="B410" s="2"/>
      <c r="I410" s="126"/>
      <c r="J410" s="2"/>
    </row>
    <row r="411" spans="1:10" ht="69.75">
      <c r="A411" s="3"/>
      <c r="B411" s="2"/>
      <c r="C411" s="2"/>
      <c r="I411" s="2"/>
      <c r="J411" s="2"/>
    </row>
    <row r="412" spans="1:10" ht="69.75">
      <c r="A412" s="3"/>
      <c r="B412" s="2"/>
      <c r="C412" s="2"/>
      <c r="I412" s="2"/>
      <c r="J412" s="2"/>
    </row>
    <row r="413" spans="2:10" ht="69.75">
      <c r="B413" s="2"/>
      <c r="I413" s="126"/>
      <c r="J413" s="2"/>
    </row>
    <row r="414" spans="2:10" ht="69.75">
      <c r="B414" s="2"/>
      <c r="I414" s="126"/>
      <c r="J414" s="2"/>
    </row>
    <row r="415" spans="1:10" ht="69.75">
      <c r="A415" s="3"/>
      <c r="B415" s="2"/>
      <c r="C415" s="2"/>
      <c r="I415" s="2"/>
      <c r="J415" s="97"/>
    </row>
    <row r="416" spans="2:10" ht="69.75">
      <c r="B416" s="2"/>
      <c r="I416" s="126"/>
      <c r="J416" s="2"/>
    </row>
    <row r="417" spans="2:10" ht="69.75">
      <c r="B417" s="2"/>
      <c r="I417" s="126"/>
      <c r="J417" s="2"/>
    </row>
    <row r="418" spans="1:13" ht="69.75">
      <c r="A418" s="3"/>
      <c r="B418" s="2"/>
      <c r="C418" s="2"/>
      <c r="I418" s="2"/>
      <c r="J418" s="2"/>
      <c r="K418" s="98"/>
      <c r="L418" s="98"/>
      <c r="M418" s="98"/>
    </row>
    <row r="419" spans="2:10" ht="69.75">
      <c r="B419" s="2"/>
      <c r="I419" s="126"/>
      <c r="J419" s="2"/>
    </row>
    <row r="420" spans="2:10" ht="69.75">
      <c r="B420" s="2"/>
      <c r="I420" s="126"/>
      <c r="J420" s="2"/>
    </row>
    <row r="421" spans="2:10" ht="69.75">
      <c r="B421" s="2"/>
      <c r="I421" s="126"/>
      <c r="J421" s="2"/>
    </row>
    <row r="422" spans="2:10" ht="69.75">
      <c r="B422" s="2"/>
      <c r="I422" s="126"/>
      <c r="J422" s="2"/>
    </row>
    <row r="423" spans="2:10" ht="69.75">
      <c r="B423" s="2"/>
      <c r="I423" s="126"/>
      <c r="J423" s="2"/>
    </row>
    <row r="424" spans="2:10" ht="69.75">
      <c r="B424" s="2"/>
      <c r="I424" s="126"/>
      <c r="J424" s="2"/>
    </row>
    <row r="425" spans="2:10" ht="69.75">
      <c r="B425" s="2"/>
      <c r="I425" s="126"/>
      <c r="J425" s="2"/>
    </row>
    <row r="426" spans="2:10" ht="69.75">
      <c r="B426" s="2"/>
      <c r="I426" s="126"/>
      <c r="J426" s="2"/>
    </row>
    <row r="427" spans="2:10" ht="69.75">
      <c r="B427" s="2"/>
      <c r="I427" s="126"/>
      <c r="J427" s="2"/>
    </row>
    <row r="428" spans="1:10" ht="69.75">
      <c r="A428" s="3"/>
      <c r="B428" s="2"/>
      <c r="I428" s="126"/>
      <c r="J428" s="2"/>
    </row>
    <row r="429" spans="1:10" ht="69.75">
      <c r="A429" s="3"/>
      <c r="B429" s="2"/>
      <c r="I429" s="126"/>
      <c r="J429" s="2"/>
    </row>
    <row r="430" spans="1:10" ht="69.75">
      <c r="A430" s="3"/>
      <c r="B430" s="2"/>
      <c r="I430" s="126"/>
      <c r="J430" s="2"/>
    </row>
    <row r="431" spans="1:10" ht="69.75">
      <c r="A431" s="3"/>
      <c r="B431" s="2"/>
      <c r="I431" s="126"/>
      <c r="J431" s="2"/>
    </row>
    <row r="432" spans="1:10" ht="69.75">
      <c r="A432" s="3"/>
      <c r="B432" s="2"/>
      <c r="I432" s="126"/>
      <c r="J432" s="2"/>
    </row>
    <row r="433" spans="1:10" ht="69.75">
      <c r="A433" s="3"/>
      <c r="B433" s="2"/>
      <c r="I433" s="126"/>
      <c r="J433" s="2"/>
    </row>
    <row r="434" spans="1:10" ht="69.75">
      <c r="A434" s="3"/>
      <c r="B434" s="2"/>
      <c r="I434" s="126"/>
      <c r="J434" s="2"/>
    </row>
    <row r="435" spans="1:10" ht="69.75">
      <c r="A435" s="3"/>
      <c r="B435" s="2"/>
      <c r="I435" s="126"/>
      <c r="J435" s="2"/>
    </row>
    <row r="445" spans="1:13" s="98" customFormat="1" ht="69.75">
      <c r="A445" s="125"/>
      <c r="B445" s="160"/>
      <c r="C445" s="85"/>
      <c r="D445" s="2"/>
      <c r="E445" s="2"/>
      <c r="F445" s="2"/>
      <c r="G445" s="2"/>
      <c r="H445" s="2"/>
      <c r="I445" s="128"/>
      <c r="J445" s="3"/>
      <c r="K445" s="3"/>
      <c r="L445" s="3"/>
      <c r="M445" s="3"/>
    </row>
  </sheetData>
  <sheetProtection/>
  <mergeCells count="122">
    <mergeCell ref="H347:I348"/>
    <mergeCell ref="H349:I349"/>
    <mergeCell ref="H350:I350"/>
    <mergeCell ref="H351:I351"/>
    <mergeCell ref="H352:I352"/>
    <mergeCell ref="H353:I353"/>
    <mergeCell ref="C136:C137"/>
    <mergeCell ref="G136:G137"/>
    <mergeCell ref="A136:A137"/>
    <mergeCell ref="D102:F102"/>
    <mergeCell ref="B102:B103"/>
    <mergeCell ref="G102:G103"/>
    <mergeCell ref="A102:A103"/>
    <mergeCell ref="D136:F136"/>
    <mergeCell ref="G347:G348"/>
    <mergeCell ref="D347:F347"/>
    <mergeCell ref="A347:A348"/>
    <mergeCell ref="D310:F310"/>
    <mergeCell ref="A1:A2"/>
    <mergeCell ref="B1:B2"/>
    <mergeCell ref="C1:C2"/>
    <mergeCell ref="D1:F1"/>
    <mergeCell ref="G1:G2"/>
    <mergeCell ref="A275:A276"/>
    <mergeCell ref="H240:H241"/>
    <mergeCell ref="I240:I241"/>
    <mergeCell ref="C310:C311"/>
    <mergeCell ref="H310:H311"/>
    <mergeCell ref="I310:I311"/>
    <mergeCell ref="B318:I318"/>
    <mergeCell ref="C240:C241"/>
    <mergeCell ref="D240:F240"/>
    <mergeCell ref="C275:C276"/>
    <mergeCell ref="G275:G276"/>
    <mergeCell ref="H204:H205"/>
    <mergeCell ref="I204:I205"/>
    <mergeCell ref="A204:A205"/>
    <mergeCell ref="B204:B205"/>
    <mergeCell ref="G204:G205"/>
    <mergeCell ref="C204:C205"/>
    <mergeCell ref="D34:F34"/>
    <mergeCell ref="A34:A35"/>
    <mergeCell ref="C68:C69"/>
    <mergeCell ref="A68:A69"/>
    <mergeCell ref="D68:F68"/>
    <mergeCell ref="B34:B35"/>
    <mergeCell ref="G310:G311"/>
    <mergeCell ref="A310:A311"/>
    <mergeCell ref="B310:B311"/>
    <mergeCell ref="D204:F204"/>
    <mergeCell ref="D275:F275"/>
    <mergeCell ref="B275:B276"/>
    <mergeCell ref="A240:A241"/>
    <mergeCell ref="B240:B241"/>
    <mergeCell ref="G240:G241"/>
    <mergeCell ref="B215:I215"/>
    <mergeCell ref="H1:H2"/>
    <mergeCell ref="B4:I4"/>
    <mergeCell ref="B37:I37"/>
    <mergeCell ref="A170:A171"/>
    <mergeCell ref="B68:B69"/>
    <mergeCell ref="C102:C103"/>
    <mergeCell ref="B136:B137"/>
    <mergeCell ref="G34:G35"/>
    <mergeCell ref="G68:G69"/>
    <mergeCell ref="C34:C35"/>
    <mergeCell ref="B212:I212"/>
    <mergeCell ref="B139:I139"/>
    <mergeCell ref="B173:I173"/>
    <mergeCell ref="B207:I207"/>
    <mergeCell ref="H136:H137"/>
    <mergeCell ref="I1:I2"/>
    <mergeCell ref="H34:H35"/>
    <mergeCell ref="I34:I35"/>
    <mergeCell ref="H68:H69"/>
    <mergeCell ref="I68:I69"/>
    <mergeCell ref="B9:I9"/>
    <mergeCell ref="B43:I43"/>
    <mergeCell ref="B76:I76"/>
    <mergeCell ref="B110:I110"/>
    <mergeCell ref="B144:I144"/>
    <mergeCell ref="B248:I248"/>
    <mergeCell ref="B243:I243"/>
    <mergeCell ref="I136:I137"/>
    <mergeCell ref="B223:I223"/>
    <mergeCell ref="B71:I71"/>
    <mergeCell ref="B261:I261"/>
    <mergeCell ref="B278:I278"/>
    <mergeCell ref="B313:I313"/>
    <mergeCell ref="B12:I12"/>
    <mergeCell ref="B46:I46"/>
    <mergeCell ref="B79:I79"/>
    <mergeCell ref="B113:I113"/>
    <mergeCell ref="B147:I147"/>
    <mergeCell ref="B182:I182"/>
    <mergeCell ref="B251:I251"/>
    <mergeCell ref="B20:I20"/>
    <mergeCell ref="B54:I54"/>
    <mergeCell ref="B89:I89"/>
    <mergeCell ref="B122:I122"/>
    <mergeCell ref="B155:I155"/>
    <mergeCell ref="B191:I191"/>
    <mergeCell ref="B105:I105"/>
    <mergeCell ref="B179:I179"/>
    <mergeCell ref="H102:H103"/>
    <mergeCell ref="I102:I103"/>
    <mergeCell ref="H170:H171"/>
    <mergeCell ref="I170:I171"/>
    <mergeCell ref="B170:B171"/>
    <mergeCell ref="C170:C171"/>
    <mergeCell ref="D170:F170"/>
    <mergeCell ref="G170:G171"/>
    <mergeCell ref="B346:I346"/>
    <mergeCell ref="B347:C348"/>
    <mergeCell ref="B239:J239"/>
    <mergeCell ref="B295:I295"/>
    <mergeCell ref="B330:I330"/>
    <mergeCell ref="B283:I283"/>
    <mergeCell ref="H275:H276"/>
    <mergeCell ref="I275:I276"/>
    <mergeCell ref="B286:I286"/>
    <mergeCell ref="B321:I321"/>
  </mergeCells>
  <printOptions/>
  <pageMargins left="0.3937007874015748" right="0.3937007874015748" top="0.5905511811023623" bottom="0.3937007874015748" header="0.3937007874015748" footer="0.3937007874015748"/>
  <pageSetup fitToHeight="29" horizontalDpi="600" verticalDpi="600" orientation="portrait" paperSize="9" scale="17" r:id="rId1"/>
  <rowBreaks count="14" manualBreakCount="14">
    <brk id="33" min="1" max="9" man="1"/>
    <brk id="67" min="1" max="9" man="1"/>
    <brk id="101" min="1" max="9" man="1"/>
    <brk id="135" min="1" max="9" man="1"/>
    <brk id="169" min="1" max="9" man="1"/>
    <brk id="203" min="1" max="9" man="1"/>
    <brk id="238" min="1" max="9" man="1"/>
    <brk id="274" min="1" max="9" man="1"/>
    <brk id="309" min="1" max="9" man="1"/>
    <brk id="345" min="1" max="9" man="1"/>
    <brk id="367" max="12" man="1"/>
    <brk id="388" max="13" man="1"/>
    <brk id="409" max="13" man="1"/>
    <brk id="419" max="1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D4:K22"/>
  <sheetViews>
    <sheetView zoomScalePageLayoutView="0" workbookViewId="0" topLeftCell="A3">
      <selection activeCell="E4" sqref="E4:E7"/>
    </sheetView>
  </sheetViews>
  <sheetFormatPr defaultColWidth="9.140625" defaultRowHeight="12.75"/>
  <cols>
    <col min="1" max="16384" width="9.140625" style="4" customWidth="1"/>
  </cols>
  <sheetData>
    <row r="3" ht="18" thickBot="1"/>
    <row r="4" spans="4:11" ht="18" thickBot="1">
      <c r="D4" s="12">
        <v>150</v>
      </c>
      <c r="E4" s="4">
        <f>D4*110/130</f>
        <v>126.92307692307692</v>
      </c>
      <c r="G4" s="6">
        <v>0.68</v>
      </c>
      <c r="H4" s="7">
        <v>3.74</v>
      </c>
      <c r="I4" s="7">
        <v>3.25</v>
      </c>
      <c r="J4" s="7">
        <v>52</v>
      </c>
      <c r="K4" s="7">
        <v>3.56</v>
      </c>
    </row>
    <row r="5" spans="4:11" ht="18" thickBot="1">
      <c r="D5" s="13">
        <v>146</v>
      </c>
      <c r="E5" s="4">
        <f>D5*110/130</f>
        <v>123.53846153846153</v>
      </c>
      <c r="G5" s="5">
        <f>G4*60/40</f>
        <v>1.02</v>
      </c>
      <c r="H5" s="5">
        <f>H4*60/40</f>
        <v>5.61</v>
      </c>
      <c r="I5" s="5">
        <f>I4*60/40</f>
        <v>4.875</v>
      </c>
      <c r="J5" s="5">
        <f>J4*60/40</f>
        <v>78</v>
      </c>
      <c r="K5" s="5">
        <f>K4*60/40</f>
        <v>5.34</v>
      </c>
    </row>
    <row r="6" spans="4:5" ht="18" thickBot="1">
      <c r="D6" s="13">
        <v>216</v>
      </c>
      <c r="E6" s="4">
        <f>D6*110/130</f>
        <v>182.76923076923077</v>
      </c>
    </row>
    <row r="7" spans="4:5" ht="18" thickBot="1">
      <c r="D7" s="11">
        <v>59</v>
      </c>
      <c r="E7" s="4">
        <f>D7*110/130</f>
        <v>49.92307692307692</v>
      </c>
    </row>
    <row r="8" spans="4:5" ht="18" thickBot="1">
      <c r="D8" s="11">
        <v>11</v>
      </c>
      <c r="E8" s="4">
        <f aca="true" t="shared" si="0" ref="E8:E17">D8*80/60</f>
        <v>14.666666666666666</v>
      </c>
    </row>
    <row r="9" spans="4:5" ht="18" thickBot="1">
      <c r="D9" s="11">
        <v>5</v>
      </c>
      <c r="E9" s="4">
        <f t="shared" si="0"/>
        <v>6.666666666666667</v>
      </c>
    </row>
    <row r="10" spans="4:5" ht="18" thickBot="1">
      <c r="D10" s="11">
        <v>8</v>
      </c>
      <c r="E10" s="4">
        <f t="shared" si="0"/>
        <v>10.666666666666666</v>
      </c>
    </row>
    <row r="11" spans="4:5" ht="18" thickBot="1">
      <c r="D11" s="11">
        <v>8</v>
      </c>
      <c r="E11" s="4">
        <f t="shared" si="0"/>
        <v>10.666666666666666</v>
      </c>
    </row>
    <row r="12" spans="4:5" ht="18" thickBot="1">
      <c r="D12" s="11">
        <v>70</v>
      </c>
      <c r="E12" s="4">
        <f t="shared" si="0"/>
        <v>93.33333333333333</v>
      </c>
    </row>
    <row r="13" spans="4:5" ht="18" thickBot="1">
      <c r="D13" s="11">
        <v>4</v>
      </c>
      <c r="E13" s="4">
        <f t="shared" si="0"/>
        <v>5.333333333333333</v>
      </c>
    </row>
    <row r="14" spans="4:5" ht="18" thickBot="1">
      <c r="D14" s="11">
        <v>4</v>
      </c>
      <c r="E14" s="4">
        <f t="shared" si="0"/>
        <v>5.333333333333333</v>
      </c>
    </row>
    <row r="15" spans="4:5" ht="18" thickBot="1">
      <c r="D15" s="11">
        <v>60</v>
      </c>
      <c r="E15" s="4">
        <f t="shared" si="0"/>
        <v>80</v>
      </c>
    </row>
    <row r="16" spans="4:5" ht="18" thickBot="1">
      <c r="D16" s="11">
        <v>60</v>
      </c>
      <c r="E16" s="4">
        <f t="shared" si="0"/>
        <v>80</v>
      </c>
    </row>
    <row r="17" spans="4:5" ht="18" thickBot="1">
      <c r="D17" s="8">
        <v>5</v>
      </c>
      <c r="E17" s="4">
        <f t="shared" si="0"/>
        <v>6.666666666666667</v>
      </c>
    </row>
    <row r="18" spans="4:5" ht="18" thickBot="1">
      <c r="D18" s="8">
        <v>11</v>
      </c>
      <c r="E18" s="4">
        <f>D18*65/100</f>
        <v>7.15</v>
      </c>
    </row>
    <row r="19" spans="4:5" ht="18" thickBot="1">
      <c r="D19" s="8">
        <v>7</v>
      </c>
      <c r="E19" s="4">
        <f>D19*65/100</f>
        <v>4.55</v>
      </c>
    </row>
    <row r="20" spans="4:5" ht="18" thickBot="1">
      <c r="D20" s="8">
        <v>7</v>
      </c>
      <c r="E20" s="4">
        <f>D20*70/100</f>
        <v>4.9</v>
      </c>
    </row>
    <row r="21" spans="4:5" ht="18" thickBot="1">
      <c r="D21" s="8">
        <v>4</v>
      </c>
      <c r="E21" s="4">
        <f>D21*70/100</f>
        <v>2.8</v>
      </c>
    </row>
    <row r="22" spans="4:5" ht="18" thickBot="1">
      <c r="D22" s="8">
        <v>40</v>
      </c>
      <c r="E22" s="4">
        <f>D22*125/108</f>
        <v>46.2962962962963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ДОУ Бор Боровичок</cp:lastModifiedBy>
  <cp:lastPrinted>2018-10-29T06:25:34Z</cp:lastPrinted>
  <dcterms:created xsi:type="dcterms:W3CDTF">1996-10-08T23:32:33Z</dcterms:created>
  <dcterms:modified xsi:type="dcterms:W3CDTF">2022-08-17T09:27:37Z</dcterms:modified>
  <cp:category/>
  <cp:version/>
  <cp:contentType/>
  <cp:contentStatus/>
</cp:coreProperties>
</file>